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rikom-my.sharepoint.com/personal/silje_skeie_stray_kristiansand_kommune_no/Documents/NETTSIDEN/lagt ut på ehelse Agder/Januar 2020/"/>
    </mc:Choice>
  </mc:AlternateContent>
  <bookViews>
    <workbookView xWindow="0" yWindow="0" windowWidth="25965" windowHeight="9975" activeTab="1"/>
  </bookViews>
  <sheets>
    <sheet name="Versjon" sheetId="22" r:id="rId1"/>
    <sheet name="Oversikt" sheetId="1" r:id="rId2"/>
    <sheet name="PUS &amp; PULL" sheetId="20" r:id="rId3"/>
    <sheet name="INKA" sheetId="21" r:id="rId4"/>
    <sheet name="PUSH" sheetId="19" r:id="rId5"/>
    <sheet name="Voice" sheetId="15" r:id="rId6"/>
    <sheet name="Kamera" sheetId="13" r:id="rId7"/>
    <sheet name="Vibby OAK Fallsensor" sheetId="12" r:id="rId8"/>
    <sheet name="Bevegelse sensor" sheetId="11" r:id="rId9"/>
    <sheet name="Erstaningssensor seng" sheetId="10" r:id="rId10"/>
    <sheet name="Snortrekk" sheetId="9" r:id="rId11"/>
    <sheet name="SafeMate" sheetId="7" r:id="rId12"/>
    <sheet name="PIR2" sheetId="18" r:id="rId13"/>
    <sheet name="SafeMotion" sheetId="8" r:id="rId14"/>
    <sheet name="Bed sensor" sheetId="6" r:id="rId15"/>
    <sheet name="E-lås" sheetId="5" r:id="rId16"/>
    <sheet name="Neat Novo" sheetId="4" r:id="rId17"/>
    <sheet name="SMILE" sheetId="3" r:id="rId18"/>
    <sheet name="EPA" sheetId="14" r:id="rId19"/>
    <sheet name="Ark1" sheetId="16" r:id="rId20"/>
    <sheet name="Dør alarm" sheetId="2" r:id="rId21"/>
    <sheet name="UDAT" sheetId="17" r:id="rId22"/>
  </sheets>
  <definedNames>
    <definedName name="_xlnm.Print_Area" localSheetId="1">Oversikt!$A$2:$J$96</definedName>
  </definedNames>
  <calcPr calcId="162913"/>
</workbook>
</file>

<file path=xl/calcChain.xml><?xml version="1.0" encoding="utf-8"?>
<calcChain xmlns="http://schemas.openxmlformats.org/spreadsheetml/2006/main">
  <c r="D45" i="1" l="1"/>
  <c r="F45" i="1"/>
  <c r="F67" i="1"/>
  <c r="F66" i="1" l="1"/>
  <c r="F65" i="1"/>
  <c r="D48" i="1"/>
  <c r="F48" i="1" s="1"/>
  <c r="D56" i="1" l="1"/>
  <c r="D52" i="1"/>
  <c r="F52" i="1" s="1"/>
  <c r="D44" i="1"/>
  <c r="F44" i="1" s="1"/>
  <c r="D46" i="1"/>
  <c r="F46" i="1" s="1"/>
  <c r="D47" i="1"/>
  <c r="F47" i="1" s="1"/>
  <c r="D43" i="1"/>
  <c r="F43" i="1" s="1"/>
  <c r="F55" i="1" l="1"/>
  <c r="B87" i="1" l="1"/>
  <c r="F87" i="1" l="1"/>
  <c r="F83" i="1" l="1"/>
  <c r="H86" i="1"/>
  <c r="H75" i="1"/>
  <c r="F57" i="1" l="1"/>
  <c r="F58" i="1" l="1"/>
  <c r="F62" i="1" l="1"/>
  <c r="B40" i="1"/>
  <c r="F59" i="1"/>
  <c r="F54" i="1"/>
  <c r="F39" i="1" l="1"/>
  <c r="F37" i="1" l="1"/>
  <c r="F40" i="1"/>
  <c r="F31" i="1"/>
  <c r="H79" i="1" l="1"/>
  <c r="F79" i="1"/>
  <c r="H78" i="1"/>
  <c r="F78" i="1"/>
  <c r="H77" i="1"/>
  <c r="F77" i="1"/>
  <c r="H76" i="1"/>
  <c r="F76" i="1"/>
  <c r="H61" i="1" l="1"/>
  <c r="F61" i="1"/>
  <c r="B70" i="1" l="1"/>
  <c r="D70" i="1" s="1"/>
  <c r="H26" i="1"/>
  <c r="H82" i="1"/>
  <c r="H74" i="1"/>
  <c r="F38" i="1"/>
  <c r="F36" i="1"/>
  <c r="F35" i="1"/>
  <c r="F28" i="1"/>
  <c r="F26" i="1"/>
  <c r="F60" i="1"/>
  <c r="F56" i="1"/>
  <c r="F74" i="1"/>
  <c r="F51" i="1"/>
  <c r="F49" i="1"/>
  <c r="F64" i="1"/>
  <c r="F53" i="1"/>
  <c r="F29" i="1"/>
  <c r="F82" i="1"/>
  <c r="F50" i="1"/>
  <c r="B30" i="1"/>
  <c r="F30" i="1" s="1"/>
  <c r="F70" i="1" l="1"/>
  <c r="B71" i="1"/>
  <c r="B69" i="1"/>
  <c r="D71" i="1" l="1"/>
  <c r="F71" i="1" s="1"/>
  <c r="F69" i="1"/>
  <c r="H69" i="1"/>
  <c r="B27" i="1"/>
  <c r="F27" i="1" l="1"/>
  <c r="F96" i="1" s="1"/>
  <c r="H27" i="1"/>
  <c r="H96" i="1" s="1"/>
  <c r="H98" i="1" s="1"/>
</calcChain>
</file>

<file path=xl/sharedStrings.xml><?xml version="1.0" encoding="utf-8"?>
<sst xmlns="http://schemas.openxmlformats.org/spreadsheetml/2006/main" count="176" uniqueCount="152">
  <si>
    <t>Epilepsialarm</t>
  </si>
  <si>
    <t>Antall</t>
  </si>
  <si>
    <t>Tagg for personalet</t>
  </si>
  <si>
    <t>Innkjøp</t>
  </si>
  <si>
    <t>Lisens pr mnd</t>
  </si>
  <si>
    <t>Totalkost oppstart</t>
  </si>
  <si>
    <t>Prosjektering</t>
  </si>
  <si>
    <t>Konfigurering og idriftsettelse</t>
  </si>
  <si>
    <t>E-lås institusjon</t>
  </si>
  <si>
    <t>Radiobase for utvidet dekning og posisjonering</t>
  </si>
  <si>
    <t>Integrasjon av eksisterende brannvarslingsanlegg</t>
  </si>
  <si>
    <t>Kommentar</t>
  </si>
  <si>
    <t>Vanntett bryter til bad</t>
  </si>
  <si>
    <t>Antall ansatte ved institusjonen (personale)</t>
  </si>
  <si>
    <t>Tagg for bruker</t>
  </si>
  <si>
    <t>Trådløs alarmknapp som bruker har rundt håndleddet eller som et smykke rundt halsen</t>
  </si>
  <si>
    <t>Monteres på utsiden av brukers dør. Åpnes med tagg av både bruker og personale</t>
  </si>
  <si>
    <t>Det anbefales 1 pr ytterdør og 1 pr avdelingsdør</t>
  </si>
  <si>
    <t>Det benyttes samme enhet som alarmknapp</t>
  </si>
  <si>
    <t>Alarmserver</t>
  </si>
  <si>
    <t>En enhet for hver institusjon</t>
  </si>
  <si>
    <t xml:space="preserve">Det er mulig å koble anlegget til de fleste eksisterende brannvarslingsanlegg. </t>
  </si>
  <si>
    <t>Består av sengesensor som registerer epileptiske anfall</t>
  </si>
  <si>
    <t>For å dekke kjeller, loft, uteareal og andre områder utenfor rom, gang og fellesrom</t>
  </si>
  <si>
    <t>Tilstedemarkering på rom</t>
  </si>
  <si>
    <t>Navn på institusjon:</t>
  </si>
  <si>
    <t>Antall ansatte som skal kunne åpne e-lås</t>
  </si>
  <si>
    <t>Husk å inkludere alle ansatte som er knyttet til avdelingen med e-lås, inkl nattevakt, vikarer, vaktmester og rengjøringspersonalet</t>
  </si>
  <si>
    <t>Antall pasientrom på institusjonen</t>
  </si>
  <si>
    <t>Antall pasientrom som skal ha e-lås</t>
  </si>
  <si>
    <t>Andre dører som skal ha e-lås</t>
  </si>
  <si>
    <t xml:space="preserve">F.eks. personaltoalett, bøttekott, kjøkken og andre rom som brukere ikke skal ha tilgang til. </t>
  </si>
  <si>
    <t>For å få fullt utbytte av e-lås bør alle dører innen samme avdeling ha e-lås.</t>
  </si>
  <si>
    <t>Ønskes integrasjon med brannvarslingsanlegg?</t>
  </si>
  <si>
    <t>Lisens
pr år</t>
  </si>
  <si>
    <t>Informasjon om institusjonen</t>
  </si>
  <si>
    <t>Antall tagg for brukere</t>
  </si>
  <si>
    <t>Består av NFC-brikke og en radiobase for hvert 4.rom for etablering av trådløst nettverk.</t>
  </si>
  <si>
    <t>Benytter GSM-nettet for kommunikasjon (ikke koblet til Phoniro 6000)</t>
  </si>
  <si>
    <t>Dersom digital trygghetsalarm skal leveres med SIM-kort</t>
  </si>
  <si>
    <t>Tilbake</t>
  </si>
  <si>
    <t>Sett inn antall pasientrom/ rom som skal ha tilstedeværelse.</t>
  </si>
  <si>
    <t>Nei</t>
  </si>
  <si>
    <t>Består av radioenhet og induktiv matte som legges under laken. Kan ha inntil 3 stk induktive matter</t>
  </si>
  <si>
    <t>Mobil trygghetsalarm, Safemate Trigger One</t>
  </si>
  <si>
    <t>Mobil trygghetsalarm, Safemate Trigger Two</t>
  </si>
  <si>
    <t>Mobil trygghetsalarm, Safemate Trigger Three</t>
  </si>
  <si>
    <t>Mobil trygghetsalarm, Safemate Watch one</t>
  </si>
  <si>
    <t>Voldsalarm (SMILE alarmknapp)</t>
  </si>
  <si>
    <t>Trådløs trekksnor for veggmontering</t>
  </si>
  <si>
    <t>NPU-enhet inkl. kabler</t>
  </si>
  <si>
    <t>Programmeringsenhet for å endre standarsinnstillingene på døralarm, sengalarm og SMILE, inkl. programvare</t>
  </si>
  <si>
    <t xml:space="preserve">NPU-enhet Installasjon / Opplæring </t>
  </si>
  <si>
    <t>Benyttes hvis Telenor skal installere programmvare og driver på 1 Stk PC. Opplæring</t>
  </si>
  <si>
    <t>Timepris opplæring utvidet opplæring</t>
  </si>
  <si>
    <t>Kurs Opplæring i Phoniro Care/ Superbrukere/ Std.brukere</t>
  </si>
  <si>
    <t>Anbefalt maks 10 personer i hver gruppe</t>
  </si>
  <si>
    <t>Kurs Opplæring i Phoniro Care/ APP Pleiepersonell</t>
  </si>
  <si>
    <t>Ekstra induktiv sensor til bruk i seng</t>
  </si>
  <si>
    <t>Sensorer og tilbehør som er kompatibelt med Phoniro 6000</t>
  </si>
  <si>
    <t>Produkt/tjeneste- Sentralutstyr</t>
  </si>
  <si>
    <t>Prosjekt arbeid</t>
  </si>
  <si>
    <t>Mobiltrygghetsalarm</t>
  </si>
  <si>
    <t>Strømforsyning til Neat NOVO</t>
  </si>
  <si>
    <t xml:space="preserve">Justerbart vegg- og takfeste </t>
  </si>
  <si>
    <t>Vegg- og takfeste for kamera</t>
  </si>
  <si>
    <t xml:space="preserve">Bestillingsskjema Telenor: Utstyr for hjemmeboende </t>
  </si>
  <si>
    <t>Medisindispensere</t>
  </si>
  <si>
    <t xml:space="preserve">Se Bestillingsskjema Telenor: Utstyr for hjemmeboende </t>
  </si>
  <si>
    <t>Totalkost (NOK) Inkludert installasjon,idriftsettelse og opplæring</t>
  </si>
  <si>
    <t>Lisenskost pr måned</t>
  </si>
  <si>
    <t>SIM-kort til digital trygghetsalarm Kr 40 pr SIM/mnd</t>
  </si>
  <si>
    <t>Alle brukere som har e-lås+ tagg i reserve.</t>
  </si>
  <si>
    <t>Tagg for bruker, med e-lås.</t>
  </si>
  <si>
    <t>Tagg for personalet, med e-lås.</t>
  </si>
  <si>
    <t xml:space="preserve">I/O integrasjon viser tekst brann i telefon ved brannalarm. </t>
  </si>
  <si>
    <t>Innendørs passeringsalarm</t>
  </si>
  <si>
    <t>Døralarm med magnetkontakt til dør</t>
  </si>
  <si>
    <t>Nettadapter til digital trygghetsalarm</t>
  </si>
  <si>
    <t>Pris E-Lås til Phoniro 6000</t>
  </si>
  <si>
    <t>Inkl. Safemate PRO  og abonnement for SIM-kort(ikke koblet til Phoniro 6000)</t>
  </si>
  <si>
    <t>Inkl. Safemate PRO og abonnement for SIM-kort(ikke koblet til Phoniro 6000)</t>
  </si>
  <si>
    <t>SMILE alarmknapp</t>
  </si>
  <si>
    <t>SMILE ID alarmknapp med mulighet for passeringsalarm</t>
  </si>
  <si>
    <t>Trådløs sensor som monteres på dør.</t>
  </si>
  <si>
    <t>Bevegelsessensor.</t>
  </si>
  <si>
    <t>Sengealarm komplett</t>
  </si>
  <si>
    <t>Induktiv matte som legges under laken tilknyttet sengealarm</t>
  </si>
  <si>
    <t>Tilsvarende SMILE alarmknapp ,utløser alarm ved passerings av passeringssensor.</t>
  </si>
  <si>
    <t>Tilabake</t>
  </si>
  <si>
    <t>Tilbehør til SMILE.  For brukere med begrenset motorikk.</t>
  </si>
  <si>
    <t>SMILE EPA  Tilbehør til SMILE</t>
  </si>
  <si>
    <t xml:space="preserve">Stemmestyrt sensor </t>
  </si>
  <si>
    <t>Stemmestyrt sensor som aktiverer alarm med lyd</t>
  </si>
  <si>
    <t>Stolsensor komplett m/ kontrollenhet og induktiv sensor til stol</t>
  </si>
  <si>
    <t>Komplett med radioenhet som benyttes samen med sensor (induktiv matte som legges på sitteflaten i stol eller rullestol).</t>
  </si>
  <si>
    <t>Inkontinensalarm for seng</t>
  </si>
  <si>
    <t>Fuktsensor i seng som aktiverer trygghetsalrmen med fukt/svette i seng, kobles sammen med en INKA</t>
  </si>
  <si>
    <t>Bestilling sendes til :</t>
  </si>
  <si>
    <t>Adresse:</t>
  </si>
  <si>
    <t>Leveringsadresse:</t>
  </si>
  <si>
    <t>Kontaktperson (navn, epost, tlf):</t>
  </si>
  <si>
    <t>E-Post:</t>
  </si>
  <si>
    <t>Telefon:</t>
  </si>
  <si>
    <t>Kort beskrivelse av institusjonen:</t>
  </si>
  <si>
    <t>order.velferdsteknologi@telenor.com</t>
  </si>
  <si>
    <t>Kopi til:</t>
  </si>
  <si>
    <t>NB! Har ikke alarmknapp og brukes kun til passasjealarm. For brukere som ikke skal ha mulighet til å fjerne enhet fra håndledd.</t>
  </si>
  <si>
    <t>Digital trygghetsalarm - For instutisjon  To-veis tale til rom.(leveres uten SMILE)</t>
  </si>
  <si>
    <t>For institusjon NOVO enheten en taleenhet levert uten alarmknappen (SMILE). Krever SIM-kort. Bestill SIM/Ab linje 60</t>
  </si>
  <si>
    <t>Det benyttes samme enhet som alarmknapp. Presenteres som voldsalarm i Phoniro 6000 med  prioritet.</t>
  </si>
  <si>
    <t>Mobil trygghetsalarm med GPS SafeMotion S4(Voldsalarm/mobiltrygghetsalarm)</t>
  </si>
  <si>
    <t>Sim kort som benyttes i SafeMotion</t>
  </si>
  <si>
    <t>SIM-kort Kr 40 pr SIM/mnd</t>
  </si>
  <si>
    <t xml:space="preserve">Videotilsyn, komplett tilsynsløsning (utstyr og applikasjon) for hendelsstyrt tilsyn i Phoniro 6000 </t>
  </si>
  <si>
    <t>Videotilsyn/digitalt nattilsyn, komplett tilsynsløsing(utstyr og applikasjons)</t>
  </si>
  <si>
    <t>Telenors  (Tellu) digitalt tilsynsløsning for planlagt  tilsyn. (krever nettverkspunkt og tilgang til nettverk,)</t>
  </si>
  <si>
    <t>Hendelsesbasert tilsyn på forespørsel</t>
  </si>
  <si>
    <t>Består av kamera,  egen ruter (krever nettverkspunkt og tilgang til nettverk,) Straming via Phoniro APP</t>
  </si>
  <si>
    <t>Telenor Digitalt tilsyn</t>
  </si>
  <si>
    <t xml:space="preserve">Phoniro 6000 hendelse styrt tilsyn </t>
  </si>
  <si>
    <t>Etlablering Telenor Digitalt tilsyn</t>
  </si>
  <si>
    <t>Etlableringskostnad.</t>
  </si>
  <si>
    <t xml:space="preserve">PIR Bevegelsessensor  </t>
  </si>
  <si>
    <t>PIR2 Bevegelse sensor/døralarm</t>
  </si>
  <si>
    <t>Bevegelse sensor og døralarm</t>
  </si>
  <si>
    <t xml:space="preserve">Install-asjon </t>
  </si>
  <si>
    <t>Installasjon ønskes utført av Telenor</t>
  </si>
  <si>
    <t>Installasjons kostnad faktueres dersom kommunen selv ikke installer.  Dersom kommune ønsker å gjøre dette selv fjern antall installasjon i kollonne D</t>
  </si>
  <si>
    <t>UDAT komplett m/låsebånd, myk (UZ200-1801301)</t>
  </si>
  <si>
    <t>UDAT komplett m/låsebånd, hard (UZ200-1801302)</t>
  </si>
  <si>
    <t>Push Kit, Standard</t>
  </si>
  <si>
    <t>Push + Pull kit, standard</t>
  </si>
  <si>
    <t>PULL-Trekksnor</t>
  </si>
  <si>
    <t>Vegg montert utstyr</t>
  </si>
  <si>
    <t>Trykknapp for veggmontering</t>
  </si>
  <si>
    <t>Trykknapp og trekkesnor kombinert for veggmontering</t>
  </si>
  <si>
    <t>INKA, radio transmitter for wired inputs</t>
  </si>
  <si>
    <t>SMILE FALL alarm knapp med fallalarm</t>
  </si>
  <si>
    <t xml:space="preserve">Tilbake </t>
  </si>
  <si>
    <t>Radiosender med 5 innganger for I/O tilknytting f.eks. tråkkematter</t>
  </si>
  <si>
    <t>Dato</t>
  </si>
  <si>
    <t>Person/ansvarlig</t>
  </si>
  <si>
    <t>Version</t>
  </si>
  <si>
    <t>Beskrivelse</t>
  </si>
  <si>
    <t>Paal Erik Haraldsen</t>
  </si>
  <si>
    <t>R7</t>
  </si>
  <si>
    <t>Vibby OAK fall alarm utgått, SMILE Fall er tilført. INKA er tilført.</t>
  </si>
  <si>
    <t>Merking PO/Prosjekt faktura:</t>
  </si>
  <si>
    <t>Merking PO for månedlig lisens faktuering:</t>
  </si>
  <si>
    <t>Lagt til felt for merking av månedlig lisens kost</t>
  </si>
  <si>
    <t>magne.thiesen@telenor.com,paal-erik.haraldsen@telenor.com, Silje.Skeie.Stray@kristiansand.kommune.no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</si>
</sst>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8"/>
      <color rgb="FF40404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1D1B11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 applyProtection="1"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2" borderId="0" xfId="0" applyFon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0" xfId="0" applyFill="1" applyProtection="1"/>
    <xf numFmtId="0" fontId="2" fillId="2" borderId="0" xfId="0" applyFont="1" applyFill="1" applyAlignment="1" applyProtection="1">
      <alignment horizontal="right"/>
    </xf>
    <xf numFmtId="0" fontId="1" fillId="2" borderId="0" xfId="0" applyFont="1" applyFill="1" applyAlignment="1" applyProtection="1">
      <alignment vertical="center" wrapText="1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right" vertical="center" wrapText="1"/>
    </xf>
    <xf numFmtId="16" fontId="0" fillId="0" borderId="0" xfId="0" applyNumberFormat="1" applyFill="1" applyProtection="1">
      <protection locked="0"/>
    </xf>
    <xf numFmtId="0" fontId="4" fillId="2" borderId="0" xfId="2" applyFill="1" applyProtection="1"/>
    <xf numFmtId="0" fontId="4" fillId="0" borderId="0" xfId="2"/>
    <xf numFmtId="0" fontId="4" fillId="2" borderId="0" xfId="2" applyFill="1" applyAlignment="1" applyProtection="1">
      <alignment horizontal="right"/>
    </xf>
    <xf numFmtId="165" fontId="1" fillId="2" borderId="1" xfId="1" applyNumberFormat="1" applyFont="1" applyFill="1" applyBorder="1" applyProtection="1"/>
    <xf numFmtId="0" fontId="1" fillId="2" borderId="1" xfId="0" applyFont="1" applyFill="1" applyBorder="1" applyProtection="1"/>
    <xf numFmtId="165" fontId="1" fillId="2" borderId="0" xfId="0" applyNumberFormat="1" applyFont="1" applyFill="1" applyBorder="1" applyProtection="1">
      <protection locked="0"/>
    </xf>
    <xf numFmtId="0" fontId="1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 wrapText="1"/>
    </xf>
    <xf numFmtId="165" fontId="1" fillId="2" borderId="1" xfId="1" applyNumberFormat="1" applyFont="1" applyFill="1" applyBorder="1" applyAlignment="1" applyProtection="1"/>
    <xf numFmtId="0" fontId="0" fillId="2" borderId="1" xfId="0" applyFill="1" applyBorder="1" applyProtection="1">
      <protection locked="0"/>
    </xf>
    <xf numFmtId="165" fontId="1" fillId="2" borderId="1" xfId="0" applyNumberFormat="1" applyFont="1" applyFill="1" applyBorder="1" applyProtection="1">
      <protection locked="0"/>
    </xf>
    <xf numFmtId="0" fontId="0" fillId="2" borderId="1" xfId="0" applyFill="1" applyBorder="1" applyProtection="1"/>
    <xf numFmtId="0" fontId="6" fillId="2" borderId="0" xfId="0" applyFont="1" applyFill="1" applyAlignment="1" applyProtection="1">
      <alignment horizontal="right"/>
    </xf>
    <xf numFmtId="0" fontId="7" fillId="2" borderId="0" xfId="2" applyFont="1" applyFill="1" applyProtection="1"/>
    <xf numFmtId="1" fontId="0" fillId="0" borderId="0" xfId="0" applyNumberFormat="1" applyFill="1" applyProtection="1">
      <protection locked="0"/>
    </xf>
    <xf numFmtId="0" fontId="5" fillId="2" borderId="0" xfId="0" applyFont="1" applyFill="1" applyProtection="1"/>
    <xf numFmtId="0" fontId="0" fillId="0" borderId="0" xfId="0" applyFill="1" applyAlignment="1" applyProtection="1">
      <protection locked="0"/>
    </xf>
    <xf numFmtId="0" fontId="8" fillId="2" borderId="0" xfId="0" applyFont="1" applyFill="1" applyProtection="1"/>
    <xf numFmtId="0" fontId="9" fillId="2" borderId="2" xfId="0" applyFont="1" applyFill="1" applyBorder="1" applyAlignment="1" applyProtection="1">
      <alignment wrapText="1"/>
      <protection locked="0"/>
    </xf>
    <xf numFmtId="0" fontId="0" fillId="2" borderId="3" xfId="0" applyFill="1" applyBorder="1" applyProtection="1">
      <protection locked="0"/>
    </xf>
    <xf numFmtId="0" fontId="9" fillId="2" borderId="4" xfId="0" applyFont="1" applyFill="1" applyBorder="1" applyAlignment="1" applyProtection="1">
      <alignment vertical="center" wrapText="1"/>
    </xf>
    <xf numFmtId="0" fontId="4" fillId="2" borderId="0" xfId="2" applyFill="1" applyAlignment="1" applyProtection="1">
      <alignment wrapText="1"/>
    </xf>
    <xf numFmtId="0" fontId="0" fillId="3" borderId="0" xfId="0" applyFill="1"/>
    <xf numFmtId="0" fontId="10" fillId="4" borderId="5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horizontal="left" vertical="center" wrapText="1" indent="1"/>
    </xf>
    <xf numFmtId="14" fontId="11" fillId="5" borderId="7" xfId="0" applyNumberFormat="1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left" vertical="center" wrapText="1" indent="1"/>
    </xf>
    <xf numFmtId="16" fontId="11" fillId="5" borderId="8" xfId="0" applyNumberFormat="1" applyFont="1" applyFill="1" applyBorder="1" applyAlignment="1">
      <alignment horizontal="left" vertical="center" wrapText="1" indent="1"/>
    </xf>
    <xf numFmtId="14" fontId="13" fillId="5" borderId="7" xfId="0" applyNumberFormat="1" applyFont="1" applyFill="1" applyBorder="1" applyAlignment="1">
      <alignment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16" fontId="13" fillId="5" borderId="8" xfId="0" applyNumberFormat="1" applyFont="1" applyFill="1" applyBorder="1" applyAlignment="1">
      <alignment horizontal="left" vertical="center" wrapText="1" indent="1"/>
    </xf>
    <xf numFmtId="0" fontId="12" fillId="5" borderId="7" xfId="0" applyFont="1" applyFill="1" applyBorder="1" applyAlignment="1">
      <alignment vertical="center" wrapText="1"/>
    </xf>
    <xf numFmtId="0" fontId="12" fillId="5" borderId="8" xfId="0" applyFont="1" applyFill="1" applyBorder="1" applyAlignment="1">
      <alignment horizontal="left" vertical="center" wrapText="1" indent="1"/>
    </xf>
    <xf numFmtId="16" fontId="12" fillId="5" borderId="8" xfId="0" applyNumberFormat="1" applyFont="1" applyFill="1" applyBorder="1" applyAlignment="1">
      <alignment horizontal="left" vertical="center" wrapText="1" indent="1"/>
    </xf>
    <xf numFmtId="0" fontId="14" fillId="2" borderId="0" xfId="0" applyFont="1" applyFill="1" applyAlignment="1" applyProtection="1">
      <alignment horizontal="right"/>
    </xf>
    <xf numFmtId="0" fontId="6" fillId="2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left" wrapText="1"/>
    </xf>
    <xf numFmtId="0" fontId="1" fillId="2" borderId="0" xfId="0" applyFont="1" applyFill="1" applyAlignment="1" applyProtection="1">
      <alignment horizontal="left" vertical="center" wrapText="1"/>
    </xf>
  </cellXfs>
  <cellStyles count="3">
    <cellStyle name="Hyperkobling" xfId="2" builtinId="8"/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hyperlink" Target="#Oversikt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66675</xdr:rowOff>
    </xdr:from>
    <xdr:to>
      <xdr:col>3</xdr:col>
      <xdr:colOff>437836</xdr:colOff>
      <xdr:row>20</xdr:row>
      <xdr:rowOff>66246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47675"/>
          <a:ext cx="2514286" cy="3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186018</xdr:colOff>
      <xdr:row>25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3234018" cy="458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484857</xdr:colOff>
      <xdr:row>25</xdr:row>
      <xdr:rowOff>113714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7342857" cy="46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5</xdr:col>
      <xdr:colOff>704850</xdr:colOff>
      <xdr:row>28</xdr:row>
      <xdr:rowOff>47625</xdr:rowOff>
    </xdr:to>
    <xdr:pic>
      <xdr:nvPicPr>
        <xdr:cNvPr id="2" name="Bildobjekt 2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4514850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2</xdr:row>
      <xdr:rowOff>0</xdr:rowOff>
    </xdr:from>
    <xdr:to>
      <xdr:col>9</xdr:col>
      <xdr:colOff>323850</xdr:colOff>
      <xdr:row>12</xdr:row>
      <xdr:rowOff>133350</xdr:rowOff>
    </xdr:to>
    <xdr:pic>
      <xdr:nvPicPr>
        <xdr:cNvPr id="3" name="Bildobjekt 3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81000"/>
          <a:ext cx="25050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13</xdr:row>
      <xdr:rowOff>85725</xdr:rowOff>
    </xdr:from>
    <xdr:to>
      <xdr:col>12</xdr:col>
      <xdr:colOff>600075</xdr:colOff>
      <xdr:row>32</xdr:row>
      <xdr:rowOff>19050</xdr:rowOff>
    </xdr:to>
    <xdr:pic>
      <xdr:nvPicPr>
        <xdr:cNvPr id="4" name="Bildobjekt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562225"/>
          <a:ext cx="51530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13</xdr:col>
      <xdr:colOff>276225</xdr:colOff>
      <xdr:row>26</xdr:row>
      <xdr:rowOff>172402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0058400" cy="49349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723238</xdr:colOff>
      <xdr:row>19</xdr:row>
      <xdr:rowOff>85286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295238" cy="3514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9525</xdr:rowOff>
    </xdr:from>
    <xdr:to>
      <xdr:col>2</xdr:col>
      <xdr:colOff>237910</xdr:colOff>
      <xdr:row>21</xdr:row>
      <xdr:rowOff>9049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00025"/>
          <a:ext cx="1723810" cy="38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66675</xdr:rowOff>
    </xdr:from>
    <xdr:to>
      <xdr:col>5</xdr:col>
      <xdr:colOff>561432</xdr:colOff>
      <xdr:row>26</xdr:row>
      <xdr:rowOff>18461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57175"/>
          <a:ext cx="4342857" cy="47142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9525</xdr:rowOff>
    </xdr:from>
    <xdr:to>
      <xdr:col>4</xdr:col>
      <xdr:colOff>18669</xdr:colOff>
      <xdr:row>27</xdr:row>
      <xdr:rowOff>18430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00025"/>
          <a:ext cx="3047619" cy="49619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11</xdr:col>
      <xdr:colOff>256095</xdr:colOff>
      <xdr:row>29</xdr:row>
      <xdr:rowOff>85051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8638095" cy="53904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9525</xdr:rowOff>
    </xdr:from>
    <xdr:to>
      <xdr:col>8</xdr:col>
      <xdr:colOff>600076</xdr:colOff>
      <xdr:row>32</xdr:row>
      <xdr:rowOff>9525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0025"/>
          <a:ext cx="5467350" cy="5905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28575</xdr:rowOff>
    </xdr:from>
    <xdr:to>
      <xdr:col>4</xdr:col>
      <xdr:colOff>713934</xdr:colOff>
      <xdr:row>27</xdr:row>
      <xdr:rowOff>8932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09575"/>
          <a:ext cx="3523809" cy="4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13</xdr:col>
      <xdr:colOff>151143</xdr:colOff>
      <xdr:row>47</xdr:row>
      <xdr:rowOff>113238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0057143" cy="84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180571</xdr:colOff>
      <xdr:row>17</xdr:row>
      <xdr:rowOff>9167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3228571" cy="28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</xdr:row>
      <xdr:rowOff>66675</xdr:rowOff>
    </xdr:from>
    <xdr:to>
      <xdr:col>4</xdr:col>
      <xdr:colOff>47625</xdr:colOff>
      <xdr:row>14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13" b="-4486"/>
        <a:stretch>
          <a:fillRect/>
        </a:stretch>
      </xdr:blipFill>
      <xdr:spPr bwMode="auto">
        <a:xfrm>
          <a:off x="466725" y="447675"/>
          <a:ext cx="26289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</xdr:col>
      <xdr:colOff>104775</xdr:colOff>
      <xdr:row>12</xdr:row>
      <xdr:rowOff>9525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2390775" cy="1914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619125</xdr:colOff>
      <xdr:row>25</xdr:row>
      <xdr:rowOff>47625</xdr:rowOff>
    </xdr:to>
    <xdr:pic>
      <xdr:nvPicPr>
        <xdr:cNvPr id="2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4429125" cy="442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571500</xdr:colOff>
      <xdr:row>33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177800</xdr:colOff>
      <xdr:row>23</xdr:row>
      <xdr:rowOff>165100</xdr:rowOff>
    </xdr:to>
    <xdr:pic>
      <xdr:nvPicPr>
        <xdr:cNvPr id="2" name="Bilde 4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6273800" cy="4165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19050</xdr:rowOff>
    </xdr:from>
    <xdr:to>
      <xdr:col>7</xdr:col>
      <xdr:colOff>581025</xdr:colOff>
      <xdr:row>32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0"/>
          <a:ext cx="5905500" cy="590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F25"/>
  <sheetViews>
    <sheetView workbookViewId="0">
      <selection activeCell="F10" sqref="F10"/>
    </sheetView>
  </sheetViews>
  <sheetFormatPr baseColWidth="10" defaultRowHeight="15" x14ac:dyDescent="0.25"/>
  <cols>
    <col min="1" max="3" width="11.42578125" style="36"/>
    <col min="4" max="4" width="22.5703125" style="36" customWidth="1"/>
    <col min="5" max="5" width="25" style="36" customWidth="1"/>
    <col min="6" max="6" width="68.42578125" style="36" customWidth="1"/>
    <col min="7" max="16384" width="11.42578125" style="36"/>
  </cols>
  <sheetData>
    <row r="6" spans="3:6" ht="15.75" thickBot="1" x14ac:dyDescent="0.3"/>
    <row r="7" spans="3:6" ht="15.75" thickBot="1" x14ac:dyDescent="0.3">
      <c r="C7" s="37" t="s">
        <v>141</v>
      </c>
      <c r="D7" s="38" t="s">
        <v>142</v>
      </c>
      <c r="E7" s="38" t="s">
        <v>143</v>
      </c>
      <c r="F7" s="38" t="s">
        <v>144</v>
      </c>
    </row>
    <row r="8" spans="3:6" ht="15.75" thickBot="1" x14ac:dyDescent="0.3">
      <c r="C8" s="39">
        <v>43826</v>
      </c>
      <c r="D8" s="40" t="s">
        <v>145</v>
      </c>
      <c r="E8" s="40" t="s">
        <v>146</v>
      </c>
      <c r="F8" s="40" t="s">
        <v>147</v>
      </c>
    </row>
    <row r="9" spans="3:6" ht="15.75" thickBot="1" x14ac:dyDescent="0.3">
      <c r="C9" s="39">
        <v>43829</v>
      </c>
      <c r="D9" s="40" t="s">
        <v>145</v>
      </c>
      <c r="E9" s="41" t="s">
        <v>146</v>
      </c>
      <c r="F9" s="40" t="s">
        <v>150</v>
      </c>
    </row>
    <row r="10" spans="3:6" ht="15.75" thickBot="1" x14ac:dyDescent="0.3">
      <c r="C10" s="42"/>
      <c r="D10" s="43"/>
      <c r="E10" s="44"/>
      <c r="F10" s="43"/>
    </row>
    <row r="11" spans="3:6" ht="15.75" thickBot="1" x14ac:dyDescent="0.3">
      <c r="C11" s="45"/>
      <c r="D11" s="46"/>
      <c r="E11" s="47"/>
      <c r="F11" s="46"/>
    </row>
    <row r="12" spans="3:6" ht="15.75" thickBot="1" x14ac:dyDescent="0.3">
      <c r="C12" s="45"/>
      <c r="D12" s="46"/>
      <c r="E12" s="46"/>
      <c r="F12" s="46"/>
    </row>
    <row r="13" spans="3:6" ht="15.75" thickBot="1" x14ac:dyDescent="0.3">
      <c r="C13" s="45"/>
      <c r="D13" s="46"/>
      <c r="E13" s="46"/>
      <c r="F13" s="46"/>
    </row>
    <row r="14" spans="3:6" ht="15.75" thickBot="1" x14ac:dyDescent="0.3">
      <c r="C14" s="45"/>
      <c r="D14" s="46"/>
      <c r="E14" s="46"/>
      <c r="F14" s="46"/>
    </row>
    <row r="15" spans="3:6" ht="15.75" thickBot="1" x14ac:dyDescent="0.3">
      <c r="C15" s="45"/>
      <c r="D15" s="46"/>
      <c r="E15" s="46"/>
      <c r="F15" s="46"/>
    </row>
    <row r="16" spans="3:6" ht="15.75" thickBot="1" x14ac:dyDescent="0.3">
      <c r="C16" s="45"/>
      <c r="D16" s="46"/>
      <c r="E16" s="46"/>
      <c r="F16" s="46"/>
    </row>
    <row r="17" spans="3:6" ht="15.75" thickBot="1" x14ac:dyDescent="0.3">
      <c r="C17" s="45"/>
      <c r="D17" s="46"/>
      <c r="E17" s="46"/>
      <c r="F17" s="46"/>
    </row>
    <row r="18" spans="3:6" ht="15.75" thickBot="1" x14ac:dyDescent="0.3">
      <c r="C18" s="45"/>
      <c r="D18" s="46"/>
      <c r="E18" s="46"/>
      <c r="F18" s="46"/>
    </row>
    <row r="19" spans="3:6" ht="15.75" thickBot="1" x14ac:dyDescent="0.3">
      <c r="C19" s="45"/>
      <c r="D19" s="46"/>
      <c r="E19" s="46"/>
      <c r="F19" s="46"/>
    </row>
    <row r="20" spans="3:6" ht="15.75" thickBot="1" x14ac:dyDescent="0.3">
      <c r="C20" s="45"/>
      <c r="D20" s="46"/>
      <c r="E20" s="46"/>
      <c r="F20" s="46"/>
    </row>
    <row r="21" spans="3:6" ht="15.75" thickBot="1" x14ac:dyDescent="0.3">
      <c r="C21" s="45"/>
      <c r="D21" s="46"/>
      <c r="E21" s="46"/>
      <c r="F21" s="46"/>
    </row>
    <row r="22" spans="3:6" ht="15.75" thickBot="1" x14ac:dyDescent="0.3">
      <c r="C22" s="45"/>
      <c r="D22" s="46"/>
      <c r="E22" s="46"/>
      <c r="F22" s="46"/>
    </row>
    <row r="23" spans="3:6" ht="15.75" thickBot="1" x14ac:dyDescent="0.3">
      <c r="C23" s="45"/>
      <c r="D23" s="46"/>
      <c r="E23" s="46"/>
      <c r="F23" s="46"/>
    </row>
    <row r="24" spans="3:6" ht="15.75" thickBot="1" x14ac:dyDescent="0.3">
      <c r="C24" s="45"/>
      <c r="D24" s="46"/>
      <c r="E24" s="46"/>
      <c r="F24" s="46"/>
    </row>
    <row r="25" spans="3:6" ht="15.75" thickBot="1" x14ac:dyDescent="0.3">
      <c r="C25" s="45"/>
      <c r="D25" s="46"/>
      <c r="E25" s="46"/>
      <c r="F25" s="46"/>
    </row>
  </sheetData>
  <sheetProtection algorithmName="SHA-512" hashValue="iTxNoMvWQ3qd1/2szVEspB8NdamN2fZqp7RU6abiT0LBSZ4Uu2Z6cUuAHvd1gw9dzfhKNV2qC8SBNCbo6ajGEw==" saltValue="iSvcrXv2rgSe1uaLVF3SAg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/FW7AZL6tF3c8WfPekYI36jXRJnaUzOOulpUQ/seyzLvB+gbEGcu5vYh3GJMA+4HOitoR+i8eWw/A3J8wNU5Bg==" saltValue="Fde2ONWDNxhZxUYVkJIcP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mGL2MHUV44q2H5xNZA4pSEqe4WZ/kzbhgF1TI+QsoZCiavjTthd9/vuPKJpx73i/SvqawdqvKXp5uDz2Ry9LLQ==" saltValue="wNW8dO161IpeLzpylLFY8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1phjIlm0eqP/HbZ2Lu6QAv2kvAAE0zpE8i2Evboef+EphERSoJAF270Jvb5DA5rgY6R8xH+ZlmYB4zM++KUELA==" saltValue="v6Xd9TWnFN8Or9sWbovSE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EKPLlY023p44WKc7yv0Gu02TQvSZIYukwmlxgyZ2N/SJlRscAFYQjuZqMP77nBybjGplJotaTAGXUYeScTDAxA==" saltValue="znRkx86OanJsXzCNxjxnL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tY0CK6ycS6FJRiUfLZEme4/Qwg9GiH7R9lc+Wi8M4q7D524elajXb7dL+lV6yrAD09me3QIT2p/gItqCct4RtA==" saltValue="gOJmJCz4yk6dVne4dQtj9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uX4vS9VnYLsS/YIdDTgdOYnaxEbuE90a4Dl+UIpxxnxUOGR8zj48gPca7IQMwm2q/CrUIJdlCPvG/JDpCZimUg==" saltValue="A15DlLWU4rgth8SgJfP8Z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:E28"/>
    </sheetView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HITzsDJdf0an/sGYn7y6fQC3YJ9gfSHsAn1y4QWWze+Klg8ZLXq1XEWXgkVK/zrhitu2GPL4gMgO0Hrj6z0DjQ==" saltValue="zix72cGuNOqTd1l5/lMPA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mYxzq2KgUvtvyae/1Rt5LgZ51O8FftfR646L8cQSrBFYpRTrZvT4vs4aB3pufNxyPM6kMlHUk7vWIa1PS0twnA==" saltValue="ooDLKzaRmcXJOWFLcxMskw==" spinCount="100000" sheet="1" formatCells="0" formatColumns="0" formatRows="0" insertColumns="0" insertRows="0" insertHyperlinks="0" deleteColumns="0" deleteRows="0" sort="0" autoFilter="0" pivotTables="0"/>
  <hyperlinks>
    <hyperlink ref="A1" location="Oversikt!A1" display="Tilbak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2Almj3yazsTXwPxVoo80BoiU5VSm4V+s+E/2aP6qgWazS734bKjureCwhbt2C643BGpUaT4m6OlexgM1zOCTNQ==" saltValue="1GF2vlXE7WnKWJb4xAGva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89</v>
      </c>
    </row>
  </sheetData>
  <hyperlinks>
    <hyperlink ref="A1" location="Oversikt!A1" display="Tilabak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6"/>
  <sheetViews>
    <sheetView tabSelected="1" zoomScaleNormal="100" workbookViewId="0">
      <selection activeCell="B6" sqref="B6:I6"/>
    </sheetView>
  </sheetViews>
  <sheetFormatPr baseColWidth="10" defaultColWidth="9.140625" defaultRowHeight="15" x14ac:dyDescent="0.25"/>
  <cols>
    <col min="1" max="1" width="71.7109375" style="1" customWidth="1"/>
    <col min="2" max="2" width="7.42578125" style="1" bestFit="1" customWidth="1"/>
    <col min="3" max="3" width="8.7109375" style="1" customWidth="1"/>
    <col min="4" max="4" width="10.85546875" style="1" customWidth="1"/>
    <col min="5" max="5" width="7.7109375" style="1" customWidth="1"/>
    <col min="6" max="6" width="10.140625" style="1" customWidth="1"/>
    <col min="7" max="7" width="7.28515625" style="1" customWidth="1"/>
    <col min="8" max="8" width="9" style="1" customWidth="1"/>
    <col min="9" max="9" width="92.7109375" style="1" bestFit="1" customWidth="1"/>
    <col min="10" max="16384" width="9.140625" style="1"/>
  </cols>
  <sheetData>
    <row r="1" spans="1:10" x14ac:dyDescent="0.25">
      <c r="A1" s="7"/>
    </row>
    <row r="2" spans="1:10" ht="18.75" x14ac:dyDescent="0.3">
      <c r="A2" s="26" t="s">
        <v>98</v>
      </c>
      <c r="B2" s="49" t="s">
        <v>105</v>
      </c>
      <c r="C2" s="49"/>
      <c r="D2" s="49"/>
      <c r="E2" s="49"/>
      <c r="F2" s="49"/>
      <c r="G2" s="49"/>
      <c r="H2" s="49"/>
      <c r="I2" s="49"/>
      <c r="J2" s="7"/>
    </row>
    <row r="3" spans="1:10" ht="18.75" x14ac:dyDescent="0.3">
      <c r="A3" s="26" t="s">
        <v>106</v>
      </c>
      <c r="B3" s="49" t="s">
        <v>151</v>
      </c>
      <c r="C3" s="49"/>
      <c r="D3" s="49"/>
      <c r="E3" s="49"/>
      <c r="F3" s="49"/>
      <c r="G3" s="49"/>
      <c r="H3" s="49"/>
      <c r="I3" s="49"/>
      <c r="J3" s="7"/>
    </row>
    <row r="4" spans="1:10" ht="18.75" x14ac:dyDescent="0.3">
      <c r="A4" s="8" t="s">
        <v>25</v>
      </c>
      <c r="B4" s="50"/>
      <c r="C4" s="50"/>
      <c r="D4" s="50"/>
      <c r="E4" s="50"/>
      <c r="F4" s="50"/>
      <c r="G4" s="50"/>
      <c r="H4" s="50"/>
      <c r="I4" s="50"/>
      <c r="J4" s="7"/>
    </row>
    <row r="5" spans="1:10" ht="18.75" x14ac:dyDescent="0.3">
      <c r="A5" s="8" t="s">
        <v>99</v>
      </c>
      <c r="B5" s="50"/>
      <c r="C5" s="50"/>
      <c r="D5" s="50"/>
      <c r="E5" s="50"/>
      <c r="F5" s="50"/>
      <c r="G5" s="50"/>
      <c r="H5" s="50"/>
      <c r="I5" s="50"/>
      <c r="J5" s="7"/>
    </row>
    <row r="6" spans="1:10" ht="18.75" x14ac:dyDescent="0.3">
      <c r="A6" s="8" t="s">
        <v>100</v>
      </c>
      <c r="B6" s="50"/>
      <c r="C6" s="50"/>
      <c r="D6" s="50"/>
      <c r="E6" s="50"/>
      <c r="F6" s="50"/>
      <c r="G6" s="50"/>
      <c r="H6" s="50"/>
      <c r="I6" s="50"/>
      <c r="J6" s="7"/>
    </row>
    <row r="7" spans="1:10" ht="18.75" x14ac:dyDescent="0.3">
      <c r="A7" s="8" t="s">
        <v>101</v>
      </c>
      <c r="B7" s="50"/>
      <c r="C7" s="50"/>
      <c r="D7" s="50"/>
      <c r="E7" s="50"/>
      <c r="F7" s="50"/>
      <c r="G7" s="50"/>
      <c r="H7" s="50"/>
      <c r="I7" s="50"/>
      <c r="J7" s="7"/>
    </row>
    <row r="8" spans="1:10" ht="18.75" x14ac:dyDescent="0.3">
      <c r="A8" s="8" t="s">
        <v>102</v>
      </c>
      <c r="B8" s="50"/>
      <c r="C8" s="50"/>
      <c r="D8" s="50"/>
      <c r="E8" s="50"/>
      <c r="F8" s="50"/>
      <c r="G8" s="50"/>
      <c r="H8" s="50"/>
      <c r="I8" s="50"/>
      <c r="J8" s="7"/>
    </row>
    <row r="9" spans="1:10" ht="18.75" x14ac:dyDescent="0.3">
      <c r="A9" s="8" t="s">
        <v>103</v>
      </c>
      <c r="B9" s="50"/>
      <c r="C9" s="50"/>
      <c r="D9" s="50"/>
      <c r="E9" s="50"/>
      <c r="F9" s="50"/>
      <c r="G9" s="50"/>
      <c r="H9" s="50"/>
      <c r="I9" s="50"/>
      <c r="J9" s="7"/>
    </row>
    <row r="10" spans="1:10" ht="18.75" x14ac:dyDescent="0.3">
      <c r="A10" s="48" t="s">
        <v>148</v>
      </c>
      <c r="B10" s="50"/>
      <c r="C10" s="50"/>
      <c r="D10" s="50"/>
      <c r="E10" s="50"/>
      <c r="F10" s="50"/>
      <c r="G10" s="50"/>
      <c r="H10" s="50"/>
      <c r="I10" s="50"/>
      <c r="J10" s="7"/>
    </row>
    <row r="11" spans="1:10" ht="18.75" x14ac:dyDescent="0.3">
      <c r="A11" s="48" t="s">
        <v>149</v>
      </c>
      <c r="B11" s="50"/>
      <c r="C11" s="50"/>
      <c r="D11" s="50"/>
      <c r="E11" s="50"/>
      <c r="F11" s="50"/>
      <c r="G11" s="50"/>
      <c r="H11" s="50"/>
      <c r="I11" s="50"/>
      <c r="J11" s="7"/>
    </row>
    <row r="12" spans="1:10" ht="18.75" x14ac:dyDescent="0.3">
      <c r="A12" s="8" t="s">
        <v>104</v>
      </c>
      <c r="B12" s="50"/>
      <c r="C12" s="50"/>
      <c r="D12" s="50"/>
      <c r="E12" s="50"/>
      <c r="F12" s="50"/>
      <c r="G12" s="50"/>
      <c r="H12" s="50"/>
      <c r="I12" s="50"/>
      <c r="J12" s="7"/>
    </row>
    <row r="13" spans="1:10" ht="18.75" x14ac:dyDescent="0.3">
      <c r="A13" s="15"/>
      <c r="B13" s="50"/>
      <c r="C13" s="50"/>
      <c r="D13" s="50"/>
      <c r="E13" s="50"/>
      <c r="F13" s="50"/>
      <c r="G13" s="50"/>
      <c r="H13" s="50"/>
      <c r="I13" s="50"/>
      <c r="J13" s="7"/>
    </row>
    <row r="14" spans="1:10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</row>
    <row r="15" spans="1:10" s="2" customFormat="1" ht="21" customHeight="1" x14ac:dyDescent="0.25">
      <c r="A15" s="9" t="s">
        <v>35</v>
      </c>
      <c r="B15" s="9" t="s">
        <v>1</v>
      </c>
      <c r="C15" s="52" t="s">
        <v>11</v>
      </c>
      <c r="D15" s="52"/>
      <c r="E15" s="52"/>
      <c r="F15" s="52"/>
      <c r="G15" s="52"/>
      <c r="H15" s="52"/>
      <c r="I15" s="52"/>
      <c r="J15" s="9"/>
    </row>
    <row r="16" spans="1:10" x14ac:dyDescent="0.25">
      <c r="A16" s="7" t="s">
        <v>28</v>
      </c>
      <c r="B16" s="3"/>
      <c r="C16" s="51" t="s">
        <v>41</v>
      </c>
      <c r="D16" s="51"/>
      <c r="E16" s="51"/>
      <c r="F16" s="51"/>
      <c r="G16" s="51"/>
      <c r="H16" s="51"/>
      <c r="I16" s="51"/>
      <c r="J16" s="7"/>
    </row>
    <row r="17" spans="1:10" x14ac:dyDescent="0.25">
      <c r="A17" s="7" t="s">
        <v>29</v>
      </c>
      <c r="B17" s="3"/>
      <c r="C17" s="51" t="s">
        <v>32</v>
      </c>
      <c r="D17" s="51"/>
      <c r="E17" s="51"/>
      <c r="F17" s="51"/>
      <c r="G17" s="51"/>
      <c r="H17" s="51"/>
      <c r="I17" s="51"/>
      <c r="J17" s="7"/>
    </row>
    <row r="18" spans="1:10" x14ac:dyDescent="0.25">
      <c r="A18" s="7" t="s">
        <v>30</v>
      </c>
      <c r="B18" s="3"/>
      <c r="C18" s="51" t="s">
        <v>31</v>
      </c>
      <c r="D18" s="51"/>
      <c r="E18" s="51"/>
      <c r="F18" s="51"/>
      <c r="G18" s="51"/>
      <c r="H18" s="51"/>
      <c r="I18" s="51"/>
      <c r="J18" s="7"/>
    </row>
    <row r="19" spans="1:10" x14ac:dyDescent="0.25">
      <c r="A19" s="7" t="s">
        <v>36</v>
      </c>
      <c r="B19" s="3"/>
      <c r="C19" s="51" t="s">
        <v>72</v>
      </c>
      <c r="D19" s="51"/>
      <c r="E19" s="51"/>
      <c r="F19" s="51"/>
      <c r="G19" s="51"/>
      <c r="H19" s="51"/>
      <c r="I19" s="51"/>
      <c r="J19" s="7"/>
    </row>
    <row r="20" spans="1:10" x14ac:dyDescent="0.25">
      <c r="A20" s="7" t="s">
        <v>26</v>
      </c>
      <c r="B20" s="3"/>
      <c r="C20" s="51" t="s">
        <v>27</v>
      </c>
      <c r="D20" s="51"/>
      <c r="E20" s="51"/>
      <c r="F20" s="51"/>
      <c r="G20" s="51"/>
      <c r="H20" s="51"/>
      <c r="I20" s="51"/>
      <c r="J20" s="7"/>
    </row>
    <row r="21" spans="1:10" x14ac:dyDescent="0.25">
      <c r="A21" s="7" t="s">
        <v>13</v>
      </c>
      <c r="B21" s="3"/>
      <c r="C21" s="51"/>
      <c r="D21" s="51"/>
      <c r="E21" s="51"/>
      <c r="F21" s="51"/>
      <c r="G21" s="51"/>
      <c r="H21" s="51"/>
      <c r="I21" s="51"/>
      <c r="J21" s="7"/>
    </row>
    <row r="22" spans="1:10" x14ac:dyDescent="0.25">
      <c r="A22" s="7" t="s">
        <v>33</v>
      </c>
      <c r="B22" s="4" t="s">
        <v>42</v>
      </c>
      <c r="C22" s="51" t="s">
        <v>75</v>
      </c>
      <c r="D22" s="51"/>
      <c r="E22" s="51"/>
      <c r="F22" s="51"/>
      <c r="G22" s="51"/>
      <c r="H22" s="51"/>
      <c r="I22" s="51"/>
      <c r="J22" s="7"/>
    </row>
    <row r="23" spans="1:10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</row>
    <row r="24" spans="1:10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</row>
    <row r="25" spans="1:10" s="2" customFormat="1" ht="29.25" customHeight="1" x14ac:dyDescent="0.25">
      <c r="A25" s="9" t="s">
        <v>60</v>
      </c>
      <c r="B25" s="9" t="s">
        <v>1</v>
      </c>
      <c r="C25" s="11" t="s">
        <v>3</v>
      </c>
      <c r="D25" s="11"/>
      <c r="E25" s="11" t="s">
        <v>126</v>
      </c>
      <c r="F25" s="11" t="s">
        <v>5</v>
      </c>
      <c r="G25" s="11" t="s">
        <v>4</v>
      </c>
      <c r="H25" s="21" t="s">
        <v>34</v>
      </c>
      <c r="I25" s="19" t="s">
        <v>11</v>
      </c>
      <c r="J25" s="9"/>
    </row>
    <row r="26" spans="1:10" x14ac:dyDescent="0.25">
      <c r="A26" s="7" t="s">
        <v>19</v>
      </c>
      <c r="B26" s="7">
        <v>1</v>
      </c>
      <c r="C26" s="7">
        <v>17200</v>
      </c>
      <c r="D26" s="7"/>
      <c r="E26" s="7"/>
      <c r="F26" s="7">
        <f t="shared" ref="F26:F31" si="0">B26*(C26+E26)</f>
        <v>17200</v>
      </c>
      <c r="G26" s="7">
        <v>643</v>
      </c>
      <c r="H26" s="20">
        <f>B26*G26*12</f>
        <v>7716</v>
      </c>
      <c r="I26" s="7" t="s">
        <v>20</v>
      </c>
    </row>
    <row r="27" spans="1:10" x14ac:dyDescent="0.25">
      <c r="A27" s="7" t="s">
        <v>24</v>
      </c>
      <c r="B27" s="7">
        <f>B16</f>
        <v>0</v>
      </c>
      <c r="C27" s="7">
        <v>940</v>
      </c>
      <c r="D27" s="7"/>
      <c r="E27" s="7">
        <v>1080</v>
      </c>
      <c r="F27" s="7">
        <f t="shared" si="0"/>
        <v>0</v>
      </c>
      <c r="G27" s="7">
        <v>60</v>
      </c>
      <c r="H27" s="20">
        <f>B27*G27*12</f>
        <v>0</v>
      </c>
      <c r="I27" s="7" t="s">
        <v>37</v>
      </c>
    </row>
    <row r="28" spans="1:10" x14ac:dyDescent="0.25">
      <c r="A28" s="7" t="s">
        <v>9</v>
      </c>
      <c r="B28" s="3"/>
      <c r="C28" s="7">
        <v>3650</v>
      </c>
      <c r="D28" s="7"/>
      <c r="E28" s="7">
        <v>2320</v>
      </c>
      <c r="F28" s="7">
        <f t="shared" si="0"/>
        <v>0</v>
      </c>
      <c r="G28" s="7"/>
      <c r="H28" s="20"/>
      <c r="I28" s="7" t="s">
        <v>23</v>
      </c>
    </row>
    <row r="29" spans="1:10" x14ac:dyDescent="0.25">
      <c r="A29" s="7" t="s">
        <v>76</v>
      </c>
      <c r="B29" s="3"/>
      <c r="C29" s="7">
        <v>4470</v>
      </c>
      <c r="D29" s="7"/>
      <c r="E29" s="7">
        <v>2740</v>
      </c>
      <c r="F29" s="7">
        <f t="shared" si="0"/>
        <v>0</v>
      </c>
      <c r="G29" s="7"/>
      <c r="H29" s="20"/>
      <c r="I29" s="7" t="s">
        <v>17</v>
      </c>
    </row>
    <row r="30" spans="1:10" x14ac:dyDescent="0.25">
      <c r="A30" s="7" t="s">
        <v>10</v>
      </c>
      <c r="B30" s="7">
        <f>IF(B22="Ja",1,0)</f>
        <v>0</v>
      </c>
      <c r="C30" s="7">
        <v>3900</v>
      </c>
      <c r="D30" s="7"/>
      <c r="E30" s="7">
        <v>5200</v>
      </c>
      <c r="F30" s="7">
        <f t="shared" si="0"/>
        <v>0</v>
      </c>
      <c r="G30" s="7"/>
      <c r="H30" s="20"/>
      <c r="I30" s="7" t="s">
        <v>21</v>
      </c>
    </row>
    <row r="31" spans="1:10" x14ac:dyDescent="0.25">
      <c r="A31" s="7" t="s">
        <v>50</v>
      </c>
      <c r="B31" s="3"/>
      <c r="C31" s="7">
        <v>3510</v>
      </c>
      <c r="D31" s="7"/>
      <c r="E31" s="7"/>
      <c r="F31" s="7">
        <f t="shared" si="0"/>
        <v>0</v>
      </c>
      <c r="G31" s="7"/>
      <c r="H31" s="20"/>
      <c r="I31" s="7" t="s">
        <v>51</v>
      </c>
    </row>
    <row r="32" spans="1:10" x14ac:dyDescent="0.25">
      <c r="A32" s="7"/>
      <c r="B32" s="7"/>
      <c r="D32" s="7"/>
      <c r="I32" s="7"/>
    </row>
    <row r="33" spans="1:10" x14ac:dyDescent="0.25">
      <c r="A33" s="7"/>
      <c r="B33" s="7"/>
      <c r="C33" s="7"/>
      <c r="D33" s="7"/>
      <c r="E33" s="7"/>
      <c r="F33" s="7"/>
      <c r="G33" s="7"/>
      <c r="H33" s="20"/>
      <c r="I33" s="7"/>
    </row>
    <row r="34" spans="1:10" x14ac:dyDescent="0.25">
      <c r="A34" s="10" t="s">
        <v>61</v>
      </c>
      <c r="B34" s="7"/>
      <c r="C34" s="7"/>
      <c r="D34" s="7"/>
      <c r="E34" s="7"/>
      <c r="F34" s="7"/>
      <c r="G34" s="7"/>
      <c r="H34" s="20"/>
      <c r="I34" s="7"/>
    </row>
    <row r="35" spans="1:10" x14ac:dyDescent="0.25">
      <c r="A35" s="7" t="s">
        <v>6</v>
      </c>
      <c r="B35" s="7">
        <v>1</v>
      </c>
      <c r="C35" s="7"/>
      <c r="D35" s="7"/>
      <c r="E35" s="7">
        <v>12000</v>
      </c>
      <c r="F35" s="7">
        <f t="shared" ref="F35:F40" si="1">B35*(C35+E35)</f>
        <v>12000</v>
      </c>
      <c r="G35" s="7"/>
      <c r="H35" s="20"/>
      <c r="I35" s="7"/>
    </row>
    <row r="36" spans="1:10" x14ac:dyDescent="0.25">
      <c r="A36" s="7" t="s">
        <v>7</v>
      </c>
      <c r="B36" s="7">
        <v>1</v>
      </c>
      <c r="C36" s="7"/>
      <c r="D36" s="7"/>
      <c r="E36" s="7">
        <v>12000</v>
      </c>
      <c r="F36" s="7">
        <f t="shared" si="1"/>
        <v>12000</v>
      </c>
      <c r="G36" s="7"/>
      <c r="H36" s="20"/>
      <c r="I36" s="7"/>
    </row>
    <row r="37" spans="1:10" x14ac:dyDescent="0.25">
      <c r="A37" s="7" t="s">
        <v>54</v>
      </c>
      <c r="B37" s="3"/>
      <c r="C37" s="7"/>
      <c r="D37" s="7"/>
      <c r="E37" s="7">
        <v>980</v>
      </c>
      <c r="F37" s="7">
        <f t="shared" si="1"/>
        <v>0</v>
      </c>
      <c r="G37" s="7"/>
      <c r="H37" s="20"/>
      <c r="I37" s="7"/>
    </row>
    <row r="38" spans="1:10" x14ac:dyDescent="0.25">
      <c r="A38" s="7" t="s">
        <v>57</v>
      </c>
      <c r="B38" s="3"/>
      <c r="C38" s="7"/>
      <c r="D38" s="7"/>
      <c r="E38" s="7">
        <v>4800</v>
      </c>
      <c r="F38" s="7">
        <f t="shared" si="1"/>
        <v>0</v>
      </c>
      <c r="G38" s="7"/>
      <c r="H38" s="20"/>
      <c r="I38" s="7" t="s">
        <v>56</v>
      </c>
    </row>
    <row r="39" spans="1:10" x14ac:dyDescent="0.25">
      <c r="A39" s="7" t="s">
        <v>55</v>
      </c>
      <c r="B39" s="3"/>
      <c r="C39" s="7"/>
      <c r="D39" s="7"/>
      <c r="E39" s="7">
        <v>4800</v>
      </c>
      <c r="F39" s="7">
        <f t="shared" si="1"/>
        <v>0</v>
      </c>
      <c r="G39" s="7"/>
      <c r="H39" s="20"/>
      <c r="I39" s="7" t="s">
        <v>56</v>
      </c>
    </row>
    <row r="40" spans="1:10" x14ac:dyDescent="0.25">
      <c r="A40" s="7" t="s">
        <v>52</v>
      </c>
      <c r="B40" s="7">
        <f>B31</f>
        <v>0</v>
      </c>
      <c r="C40" s="7"/>
      <c r="D40" s="7"/>
      <c r="E40" s="7">
        <v>1500</v>
      </c>
      <c r="F40" s="7">
        <f t="shared" si="1"/>
        <v>0</v>
      </c>
      <c r="G40" s="7"/>
      <c r="H40" s="20"/>
      <c r="I40" s="7" t="s">
        <v>53</v>
      </c>
    </row>
    <row r="41" spans="1:10" ht="15.75" thickBot="1" x14ac:dyDescent="0.3">
      <c r="A41" s="7"/>
      <c r="B41" s="7"/>
      <c r="I41" s="7"/>
    </row>
    <row r="42" spans="1:10" ht="60.75" thickBot="1" x14ac:dyDescent="0.3">
      <c r="A42" s="10" t="s">
        <v>59</v>
      </c>
      <c r="B42" s="7"/>
      <c r="D42" s="32" t="s">
        <v>127</v>
      </c>
      <c r="E42" s="33"/>
      <c r="F42" s="33"/>
      <c r="G42" s="33"/>
      <c r="H42" s="33"/>
      <c r="I42" s="34" t="s">
        <v>128</v>
      </c>
    </row>
    <row r="43" spans="1:10" x14ac:dyDescent="0.25">
      <c r="A43" s="13" t="s">
        <v>82</v>
      </c>
      <c r="B43" s="3"/>
      <c r="C43" s="7">
        <v>720</v>
      </c>
      <c r="D43" s="3">
        <f>B43</f>
        <v>0</v>
      </c>
      <c r="E43" s="7">
        <v>120</v>
      </c>
      <c r="F43" s="7">
        <f>B43*C43+(D43*E43)</f>
        <v>0</v>
      </c>
      <c r="G43" s="7"/>
      <c r="H43" s="20"/>
      <c r="I43" s="7" t="s">
        <v>15</v>
      </c>
      <c r="J43" s="7"/>
    </row>
    <row r="44" spans="1:10" x14ac:dyDescent="0.25">
      <c r="A44" s="13" t="s">
        <v>83</v>
      </c>
      <c r="B44" s="3"/>
      <c r="C44" s="7">
        <v>1140</v>
      </c>
      <c r="D44" s="3">
        <f t="shared" ref="D44:D48" si="2">B44</f>
        <v>0</v>
      </c>
      <c r="E44" s="7">
        <v>120</v>
      </c>
      <c r="F44" s="7">
        <f t="shared" ref="F44:F48" si="3">B44*C44+(D44*E44)</f>
        <v>0</v>
      </c>
      <c r="G44" s="7"/>
      <c r="H44" s="20"/>
      <c r="I44" s="7" t="s">
        <v>88</v>
      </c>
      <c r="J44" s="7"/>
    </row>
    <row r="45" spans="1:10" x14ac:dyDescent="0.25">
      <c r="A45" s="13" t="s">
        <v>138</v>
      </c>
      <c r="B45" s="3"/>
      <c r="C45" s="7">
        <v>1278</v>
      </c>
      <c r="D45" s="3">
        <f t="shared" si="2"/>
        <v>0</v>
      </c>
      <c r="E45" s="7">
        <v>120</v>
      </c>
      <c r="F45" s="7">
        <f t="shared" si="3"/>
        <v>0</v>
      </c>
      <c r="G45" s="7"/>
      <c r="H45" s="20"/>
      <c r="I45" s="7"/>
      <c r="J45" s="7"/>
    </row>
    <row r="46" spans="1:10" x14ac:dyDescent="0.25">
      <c r="A46" s="13" t="s">
        <v>91</v>
      </c>
      <c r="B46" s="3"/>
      <c r="C46" s="7">
        <v>310</v>
      </c>
      <c r="D46" s="3">
        <f t="shared" si="2"/>
        <v>0</v>
      </c>
      <c r="E46" s="7">
        <v>120</v>
      </c>
      <c r="F46" s="7">
        <f t="shared" si="3"/>
        <v>0</v>
      </c>
      <c r="G46" s="7"/>
      <c r="H46" s="20"/>
      <c r="I46" s="7" t="s">
        <v>90</v>
      </c>
      <c r="J46" s="7"/>
    </row>
    <row r="47" spans="1:10" x14ac:dyDescent="0.25">
      <c r="A47" s="13" t="s">
        <v>129</v>
      </c>
      <c r="B47" s="3"/>
      <c r="C47" s="7">
        <v>2650</v>
      </c>
      <c r="D47" s="3">
        <f t="shared" si="2"/>
        <v>0</v>
      </c>
      <c r="E47" s="7">
        <v>120</v>
      </c>
      <c r="F47" s="7">
        <f t="shared" si="3"/>
        <v>0</v>
      </c>
      <c r="G47" s="7"/>
      <c r="H47" s="20"/>
      <c r="I47" s="7" t="s">
        <v>107</v>
      </c>
      <c r="J47" s="7"/>
    </row>
    <row r="48" spans="1:10" x14ac:dyDescent="0.25">
      <c r="A48" s="13" t="s">
        <v>130</v>
      </c>
      <c r="B48" s="3"/>
      <c r="C48" s="7">
        <v>2650</v>
      </c>
      <c r="D48" s="3">
        <f t="shared" si="2"/>
        <v>0</v>
      </c>
      <c r="E48" s="7">
        <v>120</v>
      </c>
      <c r="F48" s="7">
        <f t="shared" si="3"/>
        <v>0</v>
      </c>
      <c r="G48" s="7"/>
      <c r="H48" s="20"/>
      <c r="I48" s="7"/>
      <c r="J48" s="7"/>
    </row>
    <row r="49" spans="1:10" x14ac:dyDescent="0.25">
      <c r="A49" s="7" t="s">
        <v>48</v>
      </c>
      <c r="B49" s="3"/>
      <c r="C49" s="7">
        <v>720</v>
      </c>
      <c r="D49" s="7"/>
      <c r="E49" s="7">
        <v>120</v>
      </c>
      <c r="F49" s="7">
        <f>B49*(C49+E49)</f>
        <v>0</v>
      </c>
      <c r="G49" s="7"/>
      <c r="H49" s="20"/>
      <c r="I49" s="7" t="s">
        <v>110</v>
      </c>
      <c r="J49" s="7"/>
    </row>
    <row r="50" spans="1:10" x14ac:dyDescent="0.25">
      <c r="A50" s="13" t="s">
        <v>77</v>
      </c>
      <c r="B50" s="3"/>
      <c r="C50" s="7">
        <v>1060</v>
      </c>
      <c r="D50" s="7"/>
      <c r="E50" s="7">
        <v>300</v>
      </c>
      <c r="F50" s="7">
        <f t="shared" ref="F50:F61" si="4">B50*(C50+E50)</f>
        <v>0</v>
      </c>
      <c r="G50" s="7"/>
      <c r="H50" s="20"/>
      <c r="I50" s="7" t="s">
        <v>84</v>
      </c>
      <c r="J50" s="7"/>
    </row>
    <row r="51" spans="1:10" x14ac:dyDescent="0.25">
      <c r="A51" s="7" t="s">
        <v>0</v>
      </c>
      <c r="B51" s="3"/>
      <c r="C51" s="7">
        <v>9310</v>
      </c>
      <c r="D51" s="7"/>
      <c r="E51" s="7">
        <v>300</v>
      </c>
      <c r="F51" s="7">
        <f t="shared" si="4"/>
        <v>0</v>
      </c>
      <c r="G51" s="7"/>
      <c r="H51" s="20"/>
      <c r="I51" s="7" t="s">
        <v>22</v>
      </c>
      <c r="J51" s="7"/>
    </row>
    <row r="52" spans="1:10" x14ac:dyDescent="0.25">
      <c r="A52" s="7" t="s">
        <v>94</v>
      </c>
      <c r="B52" s="3"/>
      <c r="C52" s="7">
        <v>3840</v>
      </c>
      <c r="D52" s="3">
        <f>B52</f>
        <v>0</v>
      </c>
      <c r="E52" s="7">
        <v>300</v>
      </c>
      <c r="F52" s="7">
        <f>B52*C52+(D52*E52)</f>
        <v>0</v>
      </c>
      <c r="G52" s="7"/>
      <c r="H52" s="20"/>
      <c r="I52" s="7" t="s">
        <v>95</v>
      </c>
      <c r="J52" s="7"/>
    </row>
    <row r="53" spans="1:10" x14ac:dyDescent="0.25">
      <c r="A53" s="7" t="s">
        <v>12</v>
      </c>
      <c r="B53" s="3"/>
      <c r="C53" s="7">
        <v>720</v>
      </c>
      <c r="D53" s="7"/>
      <c r="E53" s="7">
        <v>300</v>
      </c>
      <c r="F53" s="7">
        <f t="shared" si="4"/>
        <v>0</v>
      </c>
      <c r="G53" s="7"/>
      <c r="H53" s="20"/>
      <c r="I53" s="7" t="s">
        <v>18</v>
      </c>
      <c r="J53" s="7"/>
    </row>
    <row r="54" spans="1:10" x14ac:dyDescent="0.25">
      <c r="A54" s="13" t="s">
        <v>123</v>
      </c>
      <c r="B54" s="3"/>
      <c r="C54" s="7">
        <v>1930</v>
      </c>
      <c r="D54" s="7"/>
      <c r="E54" s="7">
        <v>120</v>
      </c>
      <c r="F54" s="7">
        <f t="shared" si="4"/>
        <v>0</v>
      </c>
      <c r="G54" s="7"/>
      <c r="H54" s="20"/>
      <c r="I54" s="7" t="s">
        <v>85</v>
      </c>
      <c r="J54" s="7"/>
    </row>
    <row r="55" spans="1:10" x14ac:dyDescent="0.25">
      <c r="A55" s="13" t="s">
        <v>124</v>
      </c>
      <c r="B55" s="3"/>
      <c r="C55" s="7">
        <v>1930</v>
      </c>
      <c r="D55" s="7"/>
      <c r="E55" s="7">
        <v>120</v>
      </c>
      <c r="F55" s="7">
        <f t="shared" si="4"/>
        <v>0</v>
      </c>
      <c r="G55" s="7"/>
      <c r="H55" s="20"/>
      <c r="I55" s="7" t="s">
        <v>125</v>
      </c>
      <c r="J55" s="7"/>
    </row>
    <row r="56" spans="1:10" x14ac:dyDescent="0.25">
      <c r="A56" s="13" t="s">
        <v>86</v>
      </c>
      <c r="B56" s="3"/>
      <c r="C56" s="7">
        <v>3840</v>
      </c>
      <c r="D56" s="3">
        <f>B56</f>
        <v>0</v>
      </c>
      <c r="E56" s="7">
        <v>300</v>
      </c>
      <c r="F56" s="7">
        <f t="shared" si="4"/>
        <v>0</v>
      </c>
      <c r="G56" s="7"/>
      <c r="H56" s="20"/>
      <c r="I56" s="7" t="s">
        <v>43</v>
      </c>
      <c r="J56" s="7"/>
    </row>
    <row r="57" spans="1:10" x14ac:dyDescent="0.25">
      <c r="A57" s="27" t="s">
        <v>96</v>
      </c>
      <c r="B57" s="3"/>
      <c r="C57" s="7">
        <v>2004</v>
      </c>
      <c r="D57" s="7"/>
      <c r="E57" s="7">
        <v>1200</v>
      </c>
      <c r="F57" s="7">
        <f t="shared" si="4"/>
        <v>0</v>
      </c>
      <c r="G57" s="7"/>
      <c r="H57" s="20"/>
      <c r="I57" s="7" t="s">
        <v>97</v>
      </c>
      <c r="J57" s="7"/>
    </row>
    <row r="58" spans="1:10" x14ac:dyDescent="0.25">
      <c r="A58" s="13" t="s">
        <v>92</v>
      </c>
      <c r="B58" s="3"/>
      <c r="C58" s="7">
        <v>4668</v>
      </c>
      <c r="D58" s="7"/>
      <c r="E58" s="7">
        <v>1200</v>
      </c>
      <c r="F58" s="7">
        <f t="shared" si="4"/>
        <v>0</v>
      </c>
      <c r="G58" s="7"/>
      <c r="H58" s="20"/>
      <c r="I58" s="7" t="s">
        <v>93</v>
      </c>
      <c r="J58" s="7"/>
    </row>
    <row r="59" spans="1:10" x14ac:dyDescent="0.25">
      <c r="A59" s="13" t="s">
        <v>58</v>
      </c>
      <c r="B59" s="3"/>
      <c r="C59" s="7">
        <v>1920</v>
      </c>
      <c r="D59" s="7"/>
      <c r="E59" s="7">
        <v>300</v>
      </c>
      <c r="F59" s="7">
        <f t="shared" si="4"/>
        <v>0</v>
      </c>
      <c r="G59" s="7"/>
      <c r="H59" s="20"/>
      <c r="I59" s="7" t="s">
        <v>87</v>
      </c>
      <c r="J59" s="7"/>
    </row>
    <row r="60" spans="1:10" x14ac:dyDescent="0.25">
      <c r="A60" s="13" t="s">
        <v>108</v>
      </c>
      <c r="B60" s="3"/>
      <c r="C60" s="7">
        <v>1860</v>
      </c>
      <c r="D60" s="7"/>
      <c r="E60" s="7">
        <v>300</v>
      </c>
      <c r="F60" s="7">
        <f t="shared" si="4"/>
        <v>0</v>
      </c>
      <c r="G60" s="7"/>
      <c r="H60" s="20"/>
      <c r="I60" s="7" t="s">
        <v>109</v>
      </c>
      <c r="J60" s="7"/>
    </row>
    <row r="61" spans="1:10" x14ac:dyDescent="0.25">
      <c r="A61" s="7" t="s">
        <v>71</v>
      </c>
      <c r="B61" s="3"/>
      <c r="C61" s="7">
        <v>0</v>
      </c>
      <c r="D61" s="7"/>
      <c r="E61" s="7">
        <v>0</v>
      </c>
      <c r="F61" s="7">
        <f t="shared" si="4"/>
        <v>0</v>
      </c>
      <c r="G61" s="7">
        <v>40</v>
      </c>
      <c r="H61" s="20">
        <f>B61*G61*12</f>
        <v>0</v>
      </c>
      <c r="I61" s="7" t="s">
        <v>39</v>
      </c>
      <c r="J61" s="7"/>
    </row>
    <row r="62" spans="1:10" x14ac:dyDescent="0.25">
      <c r="A62" s="7" t="s">
        <v>78</v>
      </c>
      <c r="B62" s="3"/>
      <c r="C62" s="7">
        <v>195</v>
      </c>
      <c r="D62" s="7"/>
      <c r="E62" s="7"/>
      <c r="F62" s="7">
        <f t="shared" ref="F62" si="5">B62*(C62+E62)</f>
        <v>0</v>
      </c>
      <c r="G62" s="7"/>
      <c r="H62" s="7"/>
      <c r="I62" s="7" t="s">
        <v>63</v>
      </c>
    </row>
    <row r="63" spans="1:10" x14ac:dyDescent="0.25">
      <c r="A63" s="10" t="s">
        <v>134</v>
      </c>
      <c r="B63" s="7"/>
      <c r="I63" s="7"/>
    </row>
    <row r="64" spans="1:10" x14ac:dyDescent="0.25">
      <c r="A64" s="13" t="s">
        <v>133</v>
      </c>
      <c r="B64" s="3"/>
      <c r="C64" s="7">
        <v>1260</v>
      </c>
      <c r="D64" s="7"/>
      <c r="E64" s="7">
        <v>300</v>
      </c>
      <c r="F64" s="7">
        <f>B64*(C64+E64)</f>
        <v>0</v>
      </c>
      <c r="G64" s="7"/>
      <c r="H64" s="20"/>
      <c r="I64" s="7" t="s">
        <v>49</v>
      </c>
      <c r="J64" s="7"/>
    </row>
    <row r="65" spans="1:10" x14ac:dyDescent="0.25">
      <c r="A65" s="13" t="s">
        <v>131</v>
      </c>
      <c r="B65" s="3"/>
      <c r="C65" s="7">
        <v>1260</v>
      </c>
      <c r="D65" s="7"/>
      <c r="E65" s="7">
        <v>300</v>
      </c>
      <c r="F65" s="7">
        <f>B65*(C65+E65)</f>
        <v>0</v>
      </c>
      <c r="G65" s="7"/>
      <c r="H65" s="20"/>
      <c r="I65" s="7" t="s">
        <v>135</v>
      </c>
      <c r="J65" s="7"/>
    </row>
    <row r="66" spans="1:10" x14ac:dyDescent="0.25">
      <c r="A66" s="13" t="s">
        <v>132</v>
      </c>
      <c r="B66" s="3"/>
      <c r="C66" s="7">
        <v>1360</v>
      </c>
      <c r="D66" s="7"/>
      <c r="E66" s="7">
        <v>300</v>
      </c>
      <c r="F66" s="7">
        <f>B66*(C66+E66)</f>
        <v>0</v>
      </c>
      <c r="G66" s="7"/>
      <c r="H66" s="20"/>
      <c r="I66" s="7" t="s">
        <v>136</v>
      </c>
      <c r="J66" s="7"/>
    </row>
    <row r="67" spans="1:10" x14ac:dyDescent="0.25">
      <c r="A67" s="13" t="s">
        <v>137</v>
      </c>
      <c r="B67" s="3"/>
      <c r="C67" s="7">
        <v>1100</v>
      </c>
      <c r="D67" s="7"/>
      <c r="E67" s="7">
        <v>300</v>
      </c>
      <c r="F67" s="7">
        <f>B67*(C67+E67)</f>
        <v>0</v>
      </c>
      <c r="G67" s="7"/>
      <c r="H67" s="20"/>
      <c r="I67" s="7" t="s">
        <v>140</v>
      </c>
      <c r="J67" s="7"/>
    </row>
    <row r="68" spans="1:10" x14ac:dyDescent="0.25">
      <c r="A68" s="10" t="s">
        <v>79</v>
      </c>
      <c r="B68" s="7"/>
      <c r="I68" s="7"/>
    </row>
    <row r="69" spans="1:10" x14ac:dyDescent="0.25">
      <c r="A69" s="13" t="s">
        <v>8</v>
      </c>
      <c r="B69" s="7">
        <f>B17+B18</f>
        <v>0</v>
      </c>
      <c r="C69" s="7">
        <v>3720</v>
      </c>
      <c r="D69" s="7"/>
      <c r="E69" s="7">
        <v>745</v>
      </c>
      <c r="F69" s="7">
        <f>B69*(C69+E69)</f>
        <v>0</v>
      </c>
      <c r="G69" s="7">
        <v>45</v>
      </c>
      <c r="H69" s="20">
        <f>B69*G69*12</f>
        <v>0</v>
      </c>
      <c r="I69" s="7" t="s">
        <v>16</v>
      </c>
      <c r="J69" s="7"/>
    </row>
    <row r="70" spans="1:10" x14ac:dyDescent="0.25">
      <c r="A70" s="7" t="s">
        <v>14</v>
      </c>
      <c r="B70" s="7">
        <f>B19</f>
        <v>0</v>
      </c>
      <c r="C70" s="7">
        <v>560</v>
      </c>
      <c r="D70" s="3">
        <f>B70</f>
        <v>0</v>
      </c>
      <c r="E70" s="7">
        <v>120</v>
      </c>
      <c r="F70" s="7">
        <f>B70*C70+(D70*E70)</f>
        <v>0</v>
      </c>
      <c r="G70" s="7"/>
      <c r="H70" s="20"/>
      <c r="I70" s="7" t="s">
        <v>73</v>
      </c>
      <c r="J70" s="7"/>
    </row>
    <row r="71" spans="1:10" x14ac:dyDescent="0.25">
      <c r="A71" s="7" t="s">
        <v>2</v>
      </c>
      <c r="B71" s="7">
        <f>B20</f>
        <v>0</v>
      </c>
      <c r="C71" s="7">
        <v>560</v>
      </c>
      <c r="D71" s="3">
        <f>B71</f>
        <v>0</v>
      </c>
      <c r="E71" s="7">
        <v>120</v>
      </c>
      <c r="F71" s="7">
        <f>B71*C71+(D71*E71)</f>
        <v>0</v>
      </c>
      <c r="G71" s="7"/>
      <c r="H71" s="20"/>
      <c r="I71" s="7" t="s">
        <v>74</v>
      </c>
      <c r="J71" s="7"/>
    </row>
    <row r="72" spans="1:10" x14ac:dyDescent="0.25">
      <c r="A72" s="7"/>
      <c r="B72" s="7"/>
      <c r="I72" s="7"/>
    </row>
    <row r="73" spans="1:10" x14ac:dyDescent="0.25">
      <c r="A73" s="10" t="s">
        <v>62</v>
      </c>
      <c r="B73" s="7"/>
      <c r="I73" s="7"/>
    </row>
    <row r="74" spans="1:10" x14ac:dyDescent="0.25">
      <c r="A74" s="13" t="s">
        <v>111</v>
      </c>
      <c r="B74" s="12"/>
      <c r="C74" s="7">
        <v>1930</v>
      </c>
      <c r="D74" s="7"/>
      <c r="E74" s="7">
        <v>300</v>
      </c>
      <c r="F74" s="7">
        <f>B74*(C74+E74)</f>
        <v>0</v>
      </c>
      <c r="G74" s="7">
        <v>136</v>
      </c>
      <c r="H74" s="20">
        <f>B74*G74*12</f>
        <v>0</v>
      </c>
      <c r="I74" s="7" t="s">
        <v>38</v>
      </c>
      <c r="J74" s="7"/>
    </row>
    <row r="75" spans="1:10" x14ac:dyDescent="0.25">
      <c r="A75" s="13" t="s">
        <v>113</v>
      </c>
      <c r="B75" s="28"/>
      <c r="C75" s="7">
        <v>0</v>
      </c>
      <c r="D75" s="7"/>
      <c r="E75" s="7">
        <v>0</v>
      </c>
      <c r="F75" s="7"/>
      <c r="G75" s="7">
        <v>40</v>
      </c>
      <c r="H75" s="20">
        <f>B75*G75*12</f>
        <v>0</v>
      </c>
      <c r="I75" s="7" t="s">
        <v>112</v>
      </c>
      <c r="J75" s="7"/>
    </row>
    <row r="76" spans="1:10" x14ac:dyDescent="0.25">
      <c r="A76" s="13" t="s">
        <v>44</v>
      </c>
      <c r="B76" s="3"/>
      <c r="C76" s="7">
        <v>1450</v>
      </c>
      <c r="D76" s="7"/>
      <c r="E76" s="7">
        <v>970</v>
      </c>
      <c r="F76" s="7">
        <f>B76*(C76+E76)</f>
        <v>0</v>
      </c>
      <c r="G76" s="7">
        <v>195</v>
      </c>
      <c r="H76" s="20">
        <f t="shared" ref="H76:H79" si="6">G76*B76*12</f>
        <v>0</v>
      </c>
      <c r="I76" s="7" t="s">
        <v>80</v>
      </c>
      <c r="J76" s="7"/>
    </row>
    <row r="77" spans="1:10" x14ac:dyDescent="0.25">
      <c r="A77" s="13" t="s">
        <v>45</v>
      </c>
      <c r="B77" s="3"/>
      <c r="C77" s="7">
        <v>1450</v>
      </c>
      <c r="D77" s="7"/>
      <c r="E77" s="7">
        <v>970</v>
      </c>
      <c r="F77" s="7">
        <f>B77*(C77+E77)</f>
        <v>0</v>
      </c>
      <c r="G77" s="7">
        <v>195</v>
      </c>
      <c r="H77" s="20">
        <f t="shared" si="6"/>
        <v>0</v>
      </c>
      <c r="I77" s="7" t="s">
        <v>81</v>
      </c>
      <c r="J77" s="7"/>
    </row>
    <row r="78" spans="1:10" x14ac:dyDescent="0.25">
      <c r="A78" s="13" t="s">
        <v>46</v>
      </c>
      <c r="B78" s="3"/>
      <c r="C78" s="7">
        <v>1450</v>
      </c>
      <c r="D78" s="7"/>
      <c r="E78" s="7">
        <v>970</v>
      </c>
      <c r="F78" s="7">
        <f>B78*(C78+E78)</f>
        <v>0</v>
      </c>
      <c r="G78" s="7">
        <v>195</v>
      </c>
      <c r="H78" s="20">
        <f t="shared" si="6"/>
        <v>0</v>
      </c>
      <c r="I78" s="7" t="s">
        <v>80</v>
      </c>
      <c r="J78" s="7"/>
    </row>
    <row r="79" spans="1:10" x14ac:dyDescent="0.25">
      <c r="A79" s="13" t="s">
        <v>47</v>
      </c>
      <c r="B79" s="3"/>
      <c r="C79" s="7">
        <v>1450</v>
      </c>
      <c r="D79" s="7"/>
      <c r="E79" s="7">
        <v>970</v>
      </c>
      <c r="F79" s="7">
        <f>B79*(C79+E79)</f>
        <v>0</v>
      </c>
      <c r="G79" s="7">
        <v>195</v>
      </c>
      <c r="H79" s="20">
        <f t="shared" si="6"/>
        <v>0</v>
      </c>
      <c r="I79" s="7" t="s">
        <v>80</v>
      </c>
      <c r="J79" s="7"/>
    </row>
    <row r="80" spans="1:10" x14ac:dyDescent="0.25">
      <c r="A80" s="7"/>
      <c r="B80" s="7"/>
      <c r="C80" s="7"/>
      <c r="D80" s="7"/>
      <c r="E80" s="7"/>
      <c r="F80" s="7"/>
      <c r="G80" s="7"/>
      <c r="H80" s="7"/>
      <c r="I80" s="7"/>
    </row>
    <row r="81" spans="1:10" x14ac:dyDescent="0.25">
      <c r="A81" s="10" t="s">
        <v>120</v>
      </c>
      <c r="B81" s="7"/>
      <c r="C81" s="7"/>
      <c r="D81" s="7"/>
      <c r="E81" s="7"/>
      <c r="F81" s="7"/>
      <c r="G81" s="7"/>
      <c r="H81" s="7"/>
      <c r="I81" s="7"/>
    </row>
    <row r="82" spans="1:10" ht="30" x14ac:dyDescent="0.25">
      <c r="A82" s="35" t="s">
        <v>114</v>
      </c>
      <c r="B82" s="30"/>
      <c r="C82" s="7">
        <v>4290</v>
      </c>
      <c r="D82" s="7"/>
      <c r="E82" s="7">
        <v>2950</v>
      </c>
      <c r="F82" s="7">
        <f>B82*(C82+E82)</f>
        <v>0</v>
      </c>
      <c r="G82" s="7">
        <v>195</v>
      </c>
      <c r="H82" s="20">
        <f>B82*G82*12</f>
        <v>0</v>
      </c>
      <c r="I82" s="7" t="s">
        <v>118</v>
      </c>
    </row>
    <row r="83" spans="1:10" x14ac:dyDescent="0.25">
      <c r="A83" s="7" t="s">
        <v>65</v>
      </c>
      <c r="B83" s="3"/>
      <c r="C83" s="7">
        <v>210</v>
      </c>
      <c r="D83" s="7"/>
      <c r="F83" s="7">
        <f t="shared" ref="F83" si="7">B83*(C83+E83)</f>
        <v>0</v>
      </c>
      <c r="H83" s="20"/>
      <c r="I83" s="7" t="s">
        <v>64</v>
      </c>
    </row>
    <row r="84" spans="1:10" x14ac:dyDescent="0.25">
      <c r="A84" s="7"/>
      <c r="B84" s="7"/>
      <c r="F84" s="7"/>
      <c r="H84" s="20"/>
      <c r="I84" s="7"/>
    </row>
    <row r="85" spans="1:10" x14ac:dyDescent="0.25">
      <c r="A85" s="10" t="s">
        <v>119</v>
      </c>
      <c r="B85" s="7"/>
      <c r="F85" s="7"/>
      <c r="H85" s="20"/>
      <c r="I85" s="7"/>
    </row>
    <row r="86" spans="1:10" ht="17.25" customHeight="1" x14ac:dyDescent="0.25">
      <c r="A86" s="29" t="s">
        <v>115</v>
      </c>
      <c r="B86" s="3"/>
      <c r="C86" s="1">
        <v>1430</v>
      </c>
      <c r="E86" s="1">
        <v>3700</v>
      </c>
      <c r="F86" s="7"/>
      <c r="G86" s="1">
        <v>390</v>
      </c>
      <c r="H86" s="20">
        <f t="shared" ref="H86" si="8">B86*G86*12</f>
        <v>0</v>
      </c>
      <c r="I86" s="7" t="s">
        <v>116</v>
      </c>
    </row>
    <row r="87" spans="1:10" ht="17.25" customHeight="1" x14ac:dyDescent="0.25">
      <c r="A87" s="29" t="s">
        <v>121</v>
      </c>
      <c r="B87" s="31" t="b">
        <f>IF(B86,1)</f>
        <v>0</v>
      </c>
      <c r="C87" s="7">
        <v>4900</v>
      </c>
      <c r="D87" s="7"/>
      <c r="E87" s="7"/>
      <c r="F87" s="7">
        <f>B87*C87</f>
        <v>0</v>
      </c>
      <c r="G87" s="7"/>
      <c r="H87" s="20"/>
      <c r="I87" s="7" t="s">
        <v>122</v>
      </c>
    </row>
    <row r="88" spans="1:10" ht="17.25" customHeight="1" x14ac:dyDescent="0.25">
      <c r="A88" s="7" t="s">
        <v>117</v>
      </c>
      <c r="B88" s="7"/>
      <c r="C88" s="7"/>
      <c r="D88" s="7"/>
      <c r="E88" s="7"/>
      <c r="F88" s="7"/>
      <c r="G88" s="7"/>
      <c r="H88" s="20"/>
      <c r="I88" s="7"/>
    </row>
    <row r="89" spans="1:10" x14ac:dyDescent="0.25">
      <c r="A89" s="7" t="s">
        <v>65</v>
      </c>
      <c r="B89" s="3"/>
      <c r="C89" s="1">
        <v>210</v>
      </c>
      <c r="I89" s="7"/>
    </row>
    <row r="90" spans="1:10" x14ac:dyDescent="0.25">
      <c r="A90" s="7"/>
      <c r="I90" s="7"/>
    </row>
    <row r="91" spans="1:10" x14ac:dyDescent="0.25">
      <c r="A91" s="10" t="s">
        <v>67</v>
      </c>
      <c r="B91" s="7"/>
      <c r="I91" s="7"/>
    </row>
    <row r="92" spans="1:10" x14ac:dyDescent="0.25">
      <c r="A92" s="7" t="s">
        <v>68</v>
      </c>
      <c r="B92" s="7"/>
      <c r="I92" s="7" t="s">
        <v>66</v>
      </c>
    </row>
    <row r="93" spans="1:10" x14ac:dyDescent="0.25">
      <c r="A93" s="7"/>
      <c r="B93" s="7"/>
      <c r="I93" s="7"/>
      <c r="J93" s="7"/>
    </row>
    <row r="94" spans="1:10" x14ac:dyDescent="0.25">
      <c r="A94" s="7"/>
      <c r="B94" s="7"/>
      <c r="I94" s="7"/>
      <c r="J94" s="7"/>
    </row>
    <row r="95" spans="1:10" x14ac:dyDescent="0.25">
      <c r="A95" s="7"/>
      <c r="B95" s="7"/>
      <c r="I95" s="7"/>
      <c r="J95" s="7"/>
    </row>
    <row r="96" spans="1:10" s="5" customFormat="1" ht="15.75" thickBot="1" x14ac:dyDescent="0.3">
      <c r="A96" s="17" t="s">
        <v>69</v>
      </c>
      <c r="B96" s="17"/>
      <c r="C96" s="17"/>
      <c r="D96" s="17"/>
      <c r="E96" s="17"/>
      <c r="F96" s="16">
        <f>SUM(F26:F95)</f>
        <v>41200</v>
      </c>
      <c r="G96" s="17"/>
      <c r="H96" s="22">
        <f>SUM(H26:H95)</f>
        <v>7716</v>
      </c>
      <c r="I96" s="10"/>
      <c r="J96" s="10"/>
    </row>
    <row r="97" spans="1:8" ht="15.75" thickTop="1" x14ac:dyDescent="0.25">
      <c r="A97" s="7"/>
      <c r="B97" s="7"/>
      <c r="C97" s="7"/>
      <c r="D97" s="7"/>
      <c r="E97" s="7"/>
      <c r="H97" s="18"/>
    </row>
    <row r="98" spans="1:8" ht="15.75" thickBot="1" x14ac:dyDescent="0.3">
      <c r="A98" s="17" t="s">
        <v>70</v>
      </c>
      <c r="B98" s="25"/>
      <c r="C98" s="25"/>
      <c r="D98" s="25"/>
      <c r="E98" s="25"/>
      <c r="F98" s="23"/>
      <c r="G98" s="23"/>
      <c r="H98" s="24">
        <f>H96/12</f>
        <v>643</v>
      </c>
    </row>
    <row r="99" spans="1:8" ht="15.75" thickTop="1" x14ac:dyDescent="0.25">
      <c r="A99" s="6"/>
    </row>
    <row r="100" spans="1:8" x14ac:dyDescent="0.25">
      <c r="A100" s="6"/>
    </row>
    <row r="101" spans="1:8" x14ac:dyDescent="0.25">
      <c r="A101" s="6"/>
    </row>
    <row r="102" spans="1:8" x14ac:dyDescent="0.25">
      <c r="A102" s="6"/>
    </row>
    <row r="103" spans="1:8" x14ac:dyDescent="0.25">
      <c r="A103" s="6"/>
    </row>
    <row r="104" spans="1:8" x14ac:dyDescent="0.25">
      <c r="A104" s="6"/>
    </row>
    <row r="105" spans="1:8" x14ac:dyDescent="0.25">
      <c r="A105" s="6"/>
    </row>
    <row r="106" spans="1:8" x14ac:dyDescent="0.25">
      <c r="A106" s="6"/>
    </row>
  </sheetData>
  <sheetProtection algorithmName="SHA-512" hashValue="5CVeGPywAkZgG9r531oJhX5Q0koOZLJdTpyPCm/4aOr449/eQ+xEWbJsanQsr+lw1TEE0i27uUEn4DPPNsGyEA==" saltValue="oV9UYxH4iiM7MXGW2qPc4g==" spinCount="100000" sheet="1" objects="1" scenarios="1"/>
  <mergeCells count="20">
    <mergeCell ref="C22:I22"/>
    <mergeCell ref="C16:I16"/>
    <mergeCell ref="C15:I15"/>
    <mergeCell ref="B12:I12"/>
    <mergeCell ref="B7:I7"/>
    <mergeCell ref="C17:I17"/>
    <mergeCell ref="C20:I20"/>
    <mergeCell ref="C18:I18"/>
    <mergeCell ref="C19:I19"/>
    <mergeCell ref="B13:I13"/>
    <mergeCell ref="B10:I10"/>
    <mergeCell ref="B8:I8"/>
    <mergeCell ref="B9:I9"/>
    <mergeCell ref="C21:I21"/>
    <mergeCell ref="B2:I2"/>
    <mergeCell ref="B3:I3"/>
    <mergeCell ref="B4:I4"/>
    <mergeCell ref="B5:I5"/>
    <mergeCell ref="B11:I11"/>
    <mergeCell ref="B6:I6"/>
  </mergeCells>
  <dataValidations disablePrompts="1" count="1">
    <dataValidation type="list" allowBlank="1" showInputMessage="1" showErrorMessage="1" error="Du må velge enten &quot;Ja&quot; eller &quot;Nei&quot;" promptTitle="Velg Ja eller Nei" sqref="B22">
      <formula1>"Ja, Nei"</formula1>
    </dataValidation>
  </dataValidations>
  <hyperlinks>
    <hyperlink ref="A50" location="'Dør alarm'!A1" display="Døralarm men magnetkontakt til dør"/>
    <hyperlink ref="A43" location="SMILE!A1" display="SMILE Alarmknapp til TM"/>
    <hyperlink ref="A44" location="SMILE!A1" display="SMILE ID Alarmknapp TM med mulighet for passasje alarm"/>
    <hyperlink ref="A60" location="'Neat Novo'!A1" display="Digital trygghetsalarm"/>
    <hyperlink ref="A69" location="'E-lås'!A1" display="E-lås institusjon"/>
    <hyperlink ref="A56" location="'Bed sensor'!A1" display="Senegalarm komplett"/>
    <hyperlink ref="A76" location="SafeMate!A1" display="Mobil trygghetsalarm, Safemate Trigger One"/>
    <hyperlink ref="A77" location="SafeMate!A1" display="Mobil trygghetsalarm, Safemate Trigger Two"/>
    <hyperlink ref="A78" location="SafeMate!A1" display="Mobil trygghetsalarm, Safemate Trigger Three"/>
    <hyperlink ref="A79" location="SafeMate!A1" display="Mobil trygghetsalarm, Safemate Watch one"/>
    <hyperlink ref="A74" location="SafeMotion!A1" display="Mobil trygghetsalarm med GPS SafeMotion"/>
    <hyperlink ref="A64" location="Snortrekk!A1" display="Snortrekk"/>
    <hyperlink ref="A59" location="'Erstaningssensor seng'!A1" display="Ekstra induktiv sensor til bruk i seng"/>
    <hyperlink ref="A54" location="'Bevegelse sensor'!A1" display="Bevegelsessensor til bruk som passivalarm, passeringsalarm, sengalarm osv"/>
    <hyperlink ref="A46" location="EPA!A1" display="SMILE EPA "/>
    <hyperlink ref="A58" location="Voice!A1" display="Stemmestyrt sensor "/>
    <hyperlink ref="A47" location="UDAT!A1" display="UDAT-Wristband"/>
    <hyperlink ref="A82" location="Kamera!A1" display="Videotilsyn, komplett tilsynsløsning (utstyr og applikasjon) for hendelsstyrt tilsyn i Phoniro 6000 "/>
    <hyperlink ref="A55" location="'PIR2'!A1" display="PIR2 Bevegelse sensor/døralarm"/>
    <hyperlink ref="A48" location="UDAT!A1" display="UDAT-Wristband"/>
    <hyperlink ref="A65" location="PUSH!A1" display="Push Kit, Standard"/>
    <hyperlink ref="A66" location="'PUS &amp; PULL'!A1" display="Push + Pull kit, standard"/>
    <hyperlink ref="A67" location="INKA!A1" display="INKA, radio transmitter for wired inputs"/>
  </hyperlinks>
  <pageMargins left="0.25" right="0.25" top="0.75" bottom="0.75" header="0.3" footer="0.3"/>
  <pageSetup paperSize="9" scale="64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/>
  </sheetViews>
  <sheetFormatPr baseColWidth="10" defaultColWidth="9.140625" defaultRowHeight="15" x14ac:dyDescent="0.25"/>
  <sheetData>
    <row r="1" spans="1:10" x14ac:dyDescent="0.25">
      <c r="A1" t="s">
        <v>40</v>
      </c>
      <c r="J1" s="14"/>
    </row>
  </sheetData>
  <sheetProtection algorithmName="SHA-512" hashValue="PrBadujxSqw6ksPxULd+S9MGIUAWoBkMjSyMNBR/8LccYbINPb4hO4W9/WqBGm1wvIhezqZ9noU+akJCSX/j+A==" saltValue="Z2QpQ3rEHLUhsmMVR8Bg+w==" spinCount="100000" sheet="1" objects="1" scenarios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hyperlinks>
    <hyperlink ref="A1" location="Oversikt!A1" display="Tilbak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0" sqref="H30"/>
    </sheetView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3il6m1dQt06WXUTfsMNiSH0Acvr2iS6FF51rNYarYX7aSq8BVZFZhB5mXthfwdpypjuxjM7gyHxPtozFBmGJ7A==" saltValue="KujCR9svpN5s+JAzjjBHQg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53" sqref="E53"/>
    </sheetView>
  </sheetViews>
  <sheetFormatPr baseColWidth="10" defaultRowHeight="15" x14ac:dyDescent="0.25"/>
  <sheetData>
    <row r="1" spans="1:1" x14ac:dyDescent="0.25">
      <c r="A1" s="14" t="s">
        <v>139</v>
      </c>
    </row>
  </sheetData>
  <hyperlinks>
    <hyperlink ref="A1" location="Oversikt!A1" display="Tilbake 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1" sqref="E11"/>
    </sheetView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rdl+5cJYC6s2PsKki/s1wh/GW05bFf9/Yx6qnDiur2uBmaOuYEzXnAfEnsPmcVxY/AODmuO9luEaRbv2EmzTjQ==" saltValue="zPuGunls/jz7o1mJeKJOF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hyperlinks>
    <hyperlink ref="A1" location="Oversikt!A1" display="Tilbak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NCkYkF6D3EZmQnzlsmSpPWyLbHribOethadep+7OXCbuQEwNlf9m8LVgWiFN/IflQAxA3Mn7EUlux0a+fFLN+w==" saltValue="fCRuG+g9wI23mOOZ/gT+/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qM/hPrua5ZTmsGVT0WximHquxdOB1v0RLaGsSQH07x+7x/EhjjRFA5lMbhp4ER2DDaIFSK7jHfGYcbnQng9PeA==" saltValue="/nxmZtNeqxd5cTcEb8TZ0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uElVhAIdxtRtHGF79sRRfZMNtVgKU9WmXO9qIto63+pS4lsrxFBmfUCF05R8K2UQ5Dh+tR8s4FiifowwKF5VLw==" saltValue="g6QuKnKlt3YWfRbwo00sjg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807154AD0B4BBC82B1F732061D8E" ma:contentTypeVersion="7" ma:contentTypeDescription="Opprett et nytt dokument." ma:contentTypeScope="" ma:versionID="a3a7c21dc71f3b79aabef2c3b5f67aad">
  <xsd:schema xmlns:xsd="http://www.w3.org/2001/XMLSchema" xmlns:xs="http://www.w3.org/2001/XMLSchema" xmlns:p="http://schemas.microsoft.com/office/2006/metadata/properties" xmlns:ns3="85708b9b-2a25-4a29-9251-64f7041ca9fe" targetNamespace="http://schemas.microsoft.com/office/2006/metadata/properties" ma:root="true" ma:fieldsID="86240eb880f008b3ba7f64ad198aa0e3" ns3:_="">
    <xsd:import namespace="85708b9b-2a25-4a29-9251-64f7041ca9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708b9b-2a25-4a29-9251-64f7041ca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E19021-C297-405A-A232-0DDC963E10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708b9b-2a25-4a29-9251-64f7041ca9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08B5C5-4E0F-46C1-9E9E-C4AF545D4F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D335F7-5490-4F96-84DD-F36300D240DF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85708b9b-2a25-4a29-9251-64f7041ca9fe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22</vt:i4>
      </vt:variant>
      <vt:variant>
        <vt:lpstr>Navngitte områder</vt:lpstr>
      </vt:variant>
      <vt:variant>
        <vt:i4>1</vt:i4>
      </vt:variant>
    </vt:vector>
  </HeadingPairs>
  <TitlesOfParts>
    <vt:vector size="23" baseType="lpstr">
      <vt:lpstr>Versjon</vt:lpstr>
      <vt:lpstr>Oversikt</vt:lpstr>
      <vt:lpstr>PUS &amp; PULL</vt:lpstr>
      <vt:lpstr>INKA</vt:lpstr>
      <vt:lpstr>PUSH</vt:lpstr>
      <vt:lpstr>Voice</vt:lpstr>
      <vt:lpstr>Kamera</vt:lpstr>
      <vt:lpstr>Vibby OAK Fallsensor</vt:lpstr>
      <vt:lpstr>Bevegelse sensor</vt:lpstr>
      <vt:lpstr>Erstaningssensor seng</vt:lpstr>
      <vt:lpstr>Snortrekk</vt:lpstr>
      <vt:lpstr>SafeMate</vt:lpstr>
      <vt:lpstr>PIR2</vt:lpstr>
      <vt:lpstr>SafeMotion</vt:lpstr>
      <vt:lpstr>Bed sensor</vt:lpstr>
      <vt:lpstr>E-lås</vt:lpstr>
      <vt:lpstr>Neat Novo</vt:lpstr>
      <vt:lpstr>SMILE</vt:lpstr>
      <vt:lpstr>EPA</vt:lpstr>
      <vt:lpstr>Ark1</vt:lpstr>
      <vt:lpstr>Dør alarm</vt:lpstr>
      <vt:lpstr>UDAT</vt:lpstr>
      <vt:lpstr>Oversikt!Utskriftsområde</vt:lpstr>
    </vt:vector>
  </TitlesOfParts>
  <Company>Telenor ASA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Haraldsen Paal Erik</dc:creator>
  <cp:lastModifiedBy>Silje Skeie Stray</cp:lastModifiedBy>
  <cp:lastPrinted>2019-07-05T07:10:10Z</cp:lastPrinted>
  <dcterms:created xsi:type="dcterms:W3CDTF">2017-11-07T13:45:55Z</dcterms:created>
  <dcterms:modified xsi:type="dcterms:W3CDTF">2020-01-28T17:16:17Z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0x010100EC51807154AD0B4BBC82B1F732061D8E</vt:lpwstr>
  </property>
</Properties>
</file>