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krikom-my.sharepoint.com/personal/silje_skeie_stray_kristiansand_kommune_no/Documents/Tellu/Bestillingsskjema/"/>
    </mc:Choice>
  </mc:AlternateContent>
  <xr:revisionPtr revIDLastSave="0" documentId="8_{1E003712-3D91-4574-B3CA-1428E51BDE91}" xr6:coauthVersionLast="44" xr6:coauthVersionMax="44" xr10:uidLastSave="{00000000-0000-0000-0000-000000000000}"/>
  <bookViews>
    <workbookView xWindow="-120" yWindow="-120" windowWidth="29040" windowHeight="15840" xr2:uid="{00000000-000D-0000-FFFF-FFFF00000000}"/>
  </bookViews>
  <sheets>
    <sheet name="Oversikt" sheetId="1" r:id="rId1"/>
    <sheet name="Kamera" sheetId="52" r:id="rId2"/>
    <sheet name="SL12B" sheetId="43" r:id="rId3"/>
    <sheet name="SL12b-4G" sheetId="44" r:id="rId4"/>
    <sheet name="SL16" sheetId="45" r:id="rId5"/>
    <sheet name="SL25-Sølv" sheetId="46" r:id="rId6"/>
    <sheet name="SL25-Gull" sheetId="47" r:id="rId7"/>
    <sheet name="SL25-Sort" sheetId="48" r:id="rId8"/>
    <sheet name="SL14" sheetId="49" r:id="rId9"/>
    <sheet name="SL22-Hvit" sheetId="50" r:id="rId10"/>
    <sheet name="SL22-Sort" sheetId="51" r:id="rId11"/>
    <sheet name="Smile Fall" sheetId="42" r:id="rId12"/>
    <sheet name="Safemate Three" sheetId="40" r:id="rId13"/>
    <sheet name="Safemate Watch one" sheetId="41" r:id="rId14"/>
    <sheet name="Safemate two" sheetId="39" r:id="rId15"/>
    <sheet name="NPU" sheetId="38" r:id="rId16"/>
    <sheet name="Evondos" sheetId="37" r:id="rId17"/>
    <sheet name="Medido" sheetId="36" r:id="rId18"/>
    <sheet name="Pilly" sheetId="35" r:id="rId19"/>
    <sheet name="Anonymisering" sheetId="34" r:id="rId20"/>
    <sheet name="Kamera Axis P3245" sheetId="33" r:id="rId21"/>
    <sheet name="Mikrofon P3245" sheetId="32" r:id="rId22"/>
    <sheet name="Takk_veggfeste kamera" sheetId="31" r:id="rId23"/>
    <sheet name="Armbånd" sheetId="30" r:id="rId24"/>
    <sheet name="Snor" sheetId="29" r:id="rId25"/>
    <sheet name="EPI alarm" sheetId="28" r:id="rId26"/>
    <sheet name="Oppstart pakke dignio" sheetId="27" r:id="rId27"/>
    <sheet name="Dosecan" sheetId="26" r:id="rId28"/>
    <sheet name="PUS &amp; PULL" sheetId="20" r:id="rId29"/>
    <sheet name="INKA" sheetId="21" r:id="rId30"/>
    <sheet name="PUSH" sheetId="19" r:id="rId31"/>
    <sheet name="Voice" sheetId="15" r:id="rId32"/>
    <sheet name="PHKamera" sheetId="13" r:id="rId33"/>
    <sheet name="Vibby OAK Fallsensor" sheetId="12" r:id="rId34"/>
    <sheet name="Bevegelse sensor" sheetId="11" r:id="rId35"/>
    <sheet name="Erstaningssensor seng" sheetId="10" r:id="rId36"/>
    <sheet name="Snortrekk" sheetId="9" r:id="rId37"/>
    <sheet name="SafeMate" sheetId="7" r:id="rId38"/>
    <sheet name="Dekor Fugl" sheetId="25" r:id="rId39"/>
    <sheet name="PIR2" sheetId="18" r:id="rId40"/>
    <sheet name="SafeMotion" sheetId="8" r:id="rId41"/>
    <sheet name="Bed sensor" sheetId="6" r:id="rId42"/>
    <sheet name="E-lås" sheetId="5" r:id="rId43"/>
    <sheet name="Neat Novo" sheetId="4" r:id="rId44"/>
    <sheet name="SMILE" sheetId="3" r:id="rId45"/>
    <sheet name="EPA" sheetId="14" r:id="rId46"/>
    <sheet name="Ark1" sheetId="16" r:id="rId47"/>
    <sheet name="Dør alarm" sheetId="2" r:id="rId48"/>
    <sheet name="UDAT" sheetId="17" r:id="rId49"/>
    <sheet name="SensorMATE" sheetId="24" r:id="rId50"/>
  </sheets>
  <definedNames>
    <definedName name="_xlnm.Print_Area" localSheetId="0">Oversikt!$B$2:$J$124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85" i="1" l="1"/>
  <c r="C84" i="1"/>
  <c r="C93" i="1"/>
  <c r="C98" i="1"/>
  <c r="C97" i="1"/>
  <c r="C96" i="1"/>
  <c r="H93" i="1" l="1"/>
  <c r="C92" i="1"/>
  <c r="F69" i="1" l="1"/>
  <c r="F68" i="1"/>
  <c r="C31" i="1" l="1"/>
  <c r="H30" i="1" l="1"/>
  <c r="C30" i="1" l="1"/>
  <c r="F30" i="1" s="1"/>
  <c r="H85" i="1" l="1"/>
  <c r="F86" i="1"/>
  <c r="F62" i="1"/>
  <c r="F85" i="1" l="1"/>
  <c r="F115" i="1"/>
  <c r="F114" i="1"/>
  <c r="F113" i="1"/>
  <c r="F112" i="1"/>
  <c r="F111" i="1"/>
  <c r="F110" i="1"/>
  <c r="F109" i="1"/>
  <c r="F108" i="1"/>
  <c r="F107" i="1"/>
  <c r="F106" i="1"/>
  <c r="F105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F104" i="1"/>
  <c r="H103" i="1"/>
  <c r="F103" i="1"/>
  <c r="H102" i="1"/>
  <c r="F102" i="1"/>
  <c r="H101" i="1"/>
  <c r="F101" i="1"/>
  <c r="F66" i="1"/>
  <c r="F71" i="1"/>
  <c r="F67" i="1"/>
  <c r="F57" i="1"/>
  <c r="F56" i="1"/>
  <c r="F55" i="1"/>
  <c r="F59" i="1"/>
  <c r="F54" i="1"/>
  <c r="F53" i="1"/>
  <c r="F35" i="1" l="1"/>
  <c r="C34" i="1"/>
  <c r="F65" i="1" l="1"/>
  <c r="F50" i="1"/>
  <c r="F51" i="1"/>
  <c r="F52" i="1"/>
  <c r="F60" i="1"/>
  <c r="F49" i="1"/>
  <c r="F80" i="1" l="1"/>
  <c r="F79" i="1" l="1"/>
  <c r="F78" i="1"/>
  <c r="F70" i="1" l="1"/>
  <c r="C46" i="1" l="1"/>
  <c r="F72" i="1"/>
  <c r="F45" i="1" l="1"/>
  <c r="F43" i="1" l="1"/>
  <c r="F46" i="1"/>
  <c r="F37" i="1"/>
  <c r="H74" i="1" l="1"/>
  <c r="F74" i="1"/>
  <c r="F87" i="1" l="1"/>
  <c r="H28" i="1"/>
  <c r="H118" i="1"/>
  <c r="F44" i="1"/>
  <c r="F42" i="1"/>
  <c r="F41" i="1"/>
  <c r="F32" i="1"/>
  <c r="F28" i="1"/>
  <c r="F73" i="1"/>
  <c r="F64" i="1"/>
  <c r="F61" i="1"/>
  <c r="F77" i="1"/>
  <c r="F33" i="1"/>
  <c r="F118" i="1"/>
  <c r="F63" i="1"/>
  <c r="C36" i="1"/>
  <c r="F36" i="1" s="1"/>
  <c r="F88" i="1" l="1"/>
  <c r="F84" i="1" l="1"/>
  <c r="H84" i="1"/>
  <c r="C29" i="1"/>
  <c r="F29" i="1" l="1"/>
  <c r="F124" i="1" s="1"/>
  <c r="H29" i="1"/>
  <c r="H124" i="1" s="1"/>
  <c r="H126" i="1" s="1"/>
</calcChain>
</file>

<file path=xl/sharedStrings.xml><?xml version="1.0" encoding="utf-8"?>
<sst xmlns="http://schemas.openxmlformats.org/spreadsheetml/2006/main" count="834" uniqueCount="353">
  <si>
    <t>Epilepsialarm</t>
  </si>
  <si>
    <t>Antall</t>
  </si>
  <si>
    <t>Tagg for personalet</t>
  </si>
  <si>
    <t>Innkjøp</t>
  </si>
  <si>
    <t>Lisens pr mnd</t>
  </si>
  <si>
    <t>Totalkost oppstart</t>
  </si>
  <si>
    <t>Prosjektering</t>
  </si>
  <si>
    <t>Konfigurering og idriftsettelse</t>
  </si>
  <si>
    <t>Integrasjon av eksisterende brannvarslingsanlegg</t>
  </si>
  <si>
    <t>Kommentar</t>
  </si>
  <si>
    <t>Antall ansatte ved institusjonen (personale)</t>
  </si>
  <si>
    <t>Tagg for bruker</t>
  </si>
  <si>
    <t>Trådløs alarmknapp som bruker har rundt håndleddet eller som et smykke rundt halsen</t>
  </si>
  <si>
    <t>En enhet for hver institusjon</t>
  </si>
  <si>
    <t>Består av sengesensor som registerer epileptiske anfall</t>
  </si>
  <si>
    <t>For å dekke kjeller, loft, uteareal og andre områder utenfor rom, gang og fellesrom</t>
  </si>
  <si>
    <t>Tilstedemarkering på rom</t>
  </si>
  <si>
    <t>Navn på institusjon:</t>
  </si>
  <si>
    <t>Antall ansatte som skal kunne åpne e-lås</t>
  </si>
  <si>
    <t>Husk å inkludere alle ansatte som er knyttet til avdelingen med e-lås, inkl nattevakt, vikarer, vaktmester og rengjøringspersonalet</t>
  </si>
  <si>
    <t>Antall pasientrom på institusjonen</t>
  </si>
  <si>
    <t>For å få fullt utbytte av e-lås bør alle dører innen samme avdeling ha e-lås.</t>
  </si>
  <si>
    <t>Ønskes integrasjon med brannvarslingsanlegg?</t>
  </si>
  <si>
    <t>Lisens
pr år</t>
  </si>
  <si>
    <t>Informasjon om institusjonen</t>
  </si>
  <si>
    <t>Antall tagg for brukere</t>
  </si>
  <si>
    <t>Består av NFC-brikke og en radiobase for hvert 4.rom for etablering av trådløst nettverk.</t>
  </si>
  <si>
    <t>Tilbake</t>
  </si>
  <si>
    <t>Sett inn antall pasientrom/ rom som skal ha tilstedeværelse.</t>
  </si>
  <si>
    <t>Nei</t>
  </si>
  <si>
    <t>Trådløs trekksnor for veggmontering</t>
  </si>
  <si>
    <t>NPU-enhet inkl. kabler</t>
  </si>
  <si>
    <t>Programmeringsenhet for å endre standarsinnstillingene på døralarm, sengalarm og SMILE, inkl. programvare</t>
  </si>
  <si>
    <t xml:space="preserve">NPU-enhet Installasjon / Opplæring </t>
  </si>
  <si>
    <t>Timepris opplæring utvidet opplæring</t>
  </si>
  <si>
    <t>Anbefalt maks 10 personer i hver gruppe</t>
  </si>
  <si>
    <t>Ekstra induktiv sensor til bruk i seng</t>
  </si>
  <si>
    <t>Sensorer og tilbehør som er kompatibelt med Phoniro 6000</t>
  </si>
  <si>
    <t>Produkt/tjeneste- Sentralutstyr</t>
  </si>
  <si>
    <t>Prosjekt arbeid</t>
  </si>
  <si>
    <t>Mobiltrygghetsalarm</t>
  </si>
  <si>
    <t>Totalkost (NOK) Inkludert installasjon,idriftsettelse og opplæring</t>
  </si>
  <si>
    <t>Lisenskost pr måned</t>
  </si>
  <si>
    <t>SIM-kort til digital trygghetsalarm Kr 40 pr SIM/mnd</t>
  </si>
  <si>
    <t>Alle brukere som har e-lås+ tagg i reserve.</t>
  </si>
  <si>
    <t>Tagg for bruker, med e-lås.</t>
  </si>
  <si>
    <t>Tagg for personalet, med e-lås.</t>
  </si>
  <si>
    <t xml:space="preserve">I/O integrasjon viser tekst brann i telefon ved brannalarm. </t>
  </si>
  <si>
    <t>Døralarm med magnetkontakt til dør</t>
  </si>
  <si>
    <t>Pris E-Lås til Phoniro 6000</t>
  </si>
  <si>
    <t>SMILE alarmknapp</t>
  </si>
  <si>
    <t>SMILE ID alarmknapp med mulighet for passeringsalarm</t>
  </si>
  <si>
    <t>Trådløs sensor som monteres på dør.</t>
  </si>
  <si>
    <t>Induktiv matte som legges under laken tilknyttet sengealarm</t>
  </si>
  <si>
    <t>Tilsvarende SMILE alarmknapp ,utløser alarm ved passerings av passeringssensor.</t>
  </si>
  <si>
    <t>Tilabake</t>
  </si>
  <si>
    <t>SMILE EPA  Tilbehør til SMILE</t>
  </si>
  <si>
    <t xml:space="preserve">Stemmestyrt sensor </t>
  </si>
  <si>
    <t>Stemmestyrt sensor som aktiverer alarm med lyd</t>
  </si>
  <si>
    <t>Stolsensor komplett m/ kontrollenhet og induktiv sensor til stol</t>
  </si>
  <si>
    <t>Komplett med radioenhet som benyttes samen med sensor (induktiv matte som legges på sitteflaten i stol eller rullestol).</t>
  </si>
  <si>
    <t>Bestilling sendes til :</t>
  </si>
  <si>
    <t>Adresse:</t>
  </si>
  <si>
    <t>Leveringsadresse:</t>
  </si>
  <si>
    <t>E-Post:</t>
  </si>
  <si>
    <t>Telefon:</t>
  </si>
  <si>
    <t>Kort beskrivelse av institusjonen:</t>
  </si>
  <si>
    <t>Kopi til:</t>
  </si>
  <si>
    <t>NB! Har ikke alarmknapp og brukes kun til passasjealarm. For brukere som ikke skal ha mulighet til å fjerne enhet fra håndledd.</t>
  </si>
  <si>
    <t>Digital trygghetsalarm - For instutisjon  To-veis tale til rom.(leveres uten SMILE)</t>
  </si>
  <si>
    <t>Det benyttes samme enhet som alarmknapp. Presenteres som voldsalarm i Phoniro 6000 med  prioritet.</t>
  </si>
  <si>
    <t xml:space="preserve">Videotilsyn, komplett tilsynsløsning (utstyr og applikasjon) for hendelsstyrt tilsyn i Phoniro 6000 </t>
  </si>
  <si>
    <t>Telenor Digitalt tilsyn</t>
  </si>
  <si>
    <t xml:space="preserve">Phoniro 6000 hendelse styrt tilsyn </t>
  </si>
  <si>
    <t xml:space="preserve">Install-asjon </t>
  </si>
  <si>
    <t>Vegg montert utstyr</t>
  </si>
  <si>
    <t>Trykknapp for veggmontering</t>
  </si>
  <si>
    <t>Trykknapp og trekkesnor kombinert for veggmontering</t>
  </si>
  <si>
    <t>INKA, radio transmitter for wired inputs</t>
  </si>
  <si>
    <t>SMILE FALL alarm knapp med fallalarm</t>
  </si>
  <si>
    <t xml:space="preserve">Tilbake </t>
  </si>
  <si>
    <t>Radiosender med 5 innganger for I/O tilknytting f.eks. tråkkematter</t>
  </si>
  <si>
    <t>Merking PO/Prosjekt faktura:</t>
  </si>
  <si>
    <t>Alarmserver PLAS</t>
  </si>
  <si>
    <t>Monteres på utsiden av brukers dør. Åpnes med tagg av både bruker og personale.</t>
  </si>
  <si>
    <t>Består av kamera og egen ruter for fastnett (krever nettverkspunkt og tilgang til nettverk,) Straming via Phoniro APP</t>
  </si>
  <si>
    <t>Det anbefales 1 pr ytterdør og 1 pr avdelingsdør. Kan brukes som posisjonerings enhet for lokasjonsangivelse</t>
  </si>
  <si>
    <t>NEAT -  D-POS antenna kit, standard</t>
  </si>
  <si>
    <t>NEAT - D-POS - LOOP kit, standard</t>
  </si>
  <si>
    <t xml:space="preserve">Installasjon pris spesifiseres etter befaring og skal inneholde D-POS Loop, kabel for sløyfe og arbeid. </t>
  </si>
  <si>
    <t>Det er mulig å koble anlegget til de fleste eksisterende brannvarslingsanlegg. INKA er inkludert i leveranse</t>
  </si>
  <si>
    <t>Ustskiftbar frontdeksel til SMILE rød</t>
  </si>
  <si>
    <t>Ustskiftbar frontdeksel til SMILE sølv</t>
  </si>
  <si>
    <t>Armbånd strikk til SMILE, 10 pak.</t>
  </si>
  <si>
    <t>Armbånd strikk til alarmknappen SMILE, 10 pak.</t>
  </si>
  <si>
    <t>Halsssor med bruddsikring til SMILE, 10 pak.</t>
  </si>
  <si>
    <t>Hallssnor med bruddsikring til alarmknappen SMILE, 10 pak.</t>
  </si>
  <si>
    <t>Brakett til SMILE for lettere trykkpunkt</t>
  </si>
  <si>
    <t>Dekordeksel for SMIL, 10 pak.</t>
  </si>
  <si>
    <t>Dekordeksel for alarmknappen SMILE, 10 pak, fugl</t>
  </si>
  <si>
    <t>Inkontinensalarm for seng SensorMATe</t>
  </si>
  <si>
    <t>Fallsensor Smile Fall med alarmknapp</t>
  </si>
  <si>
    <t xml:space="preserve">Senegalarm komplett m/ kontrollenhet og induktiv sensor til seng </t>
  </si>
  <si>
    <t>Komplett med radioenhet som benyttes samen med sensor (induktiv matte som legges under laken).</t>
  </si>
  <si>
    <t>Bevegelsessensor PIR II til bruk som døralarm, passiv-/innaktivitetsalarm, passeringsalarm, sengalarm osv</t>
  </si>
  <si>
    <t>Inkludert magnetkontakt, kan benyttes som døralarm, sengalarm og inaktivitetssensor</t>
  </si>
  <si>
    <t>Mobil trygghetsalarm, Safemate Trigger One, 2G</t>
  </si>
  <si>
    <t>Inkl. Safemate PRO (følger databehandleravtale og SLA) og abonnement for SIM-kort</t>
  </si>
  <si>
    <t>Mobil trygghetsalarm, Safemate Trigger Two, 2G</t>
  </si>
  <si>
    <t>Mobil trygghetsalarm, Safemate Trigger Three, 2G</t>
  </si>
  <si>
    <t>Mobil trygghetsalarm, Safemate Watch one, 2G</t>
  </si>
  <si>
    <t>Mobil trygghetsalarm, Safecall SL12-2G</t>
  </si>
  <si>
    <t>Inkl. tilgang til Safecall plattform, responssenterplattform integrasjon og abonnement for SIM-kort</t>
  </si>
  <si>
    <t>Mobil trygghetsalarm; Safecall SL12-4G</t>
  </si>
  <si>
    <t>Mobil trygghetsalarm, Safecall SL16, 2G</t>
  </si>
  <si>
    <t>Mobil trygghetsalarm, Safecall SL25 Gull, 4G</t>
  </si>
  <si>
    <t>Mobil trygghetsalarm, Safecall SL25 Sort, 4G</t>
  </si>
  <si>
    <t>Mobil trygghetsalarm, Safecall SL25-Sølv, 4G</t>
  </si>
  <si>
    <t>Mobil Sporingssåle-Small, Safecall SL14, 2G</t>
  </si>
  <si>
    <t>Mobil sporingssåle-Medium, Safecall SL14, 2G</t>
  </si>
  <si>
    <t>Mobil sporingssåle-Large; Safecall SL14, 2G</t>
  </si>
  <si>
    <t>Mobil trygghetsalarm, Safecall SL22-Hvit, 2G</t>
  </si>
  <si>
    <t>Mobil trygghetsalarm, Safecall SL22 Sort, 2G</t>
  </si>
  <si>
    <t>Varenummer</t>
  </si>
  <si>
    <t>Kurs Opplæring i PH6000 APP Pleiepersonell</t>
  </si>
  <si>
    <t>Kurs Opplæring i Phoniro Care Superbrukere</t>
  </si>
  <si>
    <t>Ja</t>
  </si>
  <si>
    <t>OPPLÆRING - OPPSTARTSPLAN MEDISINERINGSSTØTTE</t>
  </si>
  <si>
    <t xml:space="preserve">Oppstarts- og opplæringsplan fra Dignio er et konsept som skal sikre at man raskt kommer i gang med pasienter. </t>
  </si>
  <si>
    <t xml:space="preserve">Erfaringsmessig er det viktig at man følger opp alle ledd i oppstartspakken for å lykkes. Dignio har lagt dette inn i en totalpakke for at løsningen blir tatt i bruk på riktig måte. </t>
  </si>
  <si>
    <t>Planen forutsetter at kommunen har gjennomført pasientreisen i forkant og har en del pasienter klare for oppstart 2-3 uker etter at selve kurset er gjennomført.</t>
  </si>
  <si>
    <t>Dignio anbefaler at det tas i bruk 10+ dispensere ved oppstart. Antall under dette vil være vanskelig å se gevinster av.</t>
  </si>
  <si>
    <t>Møtene i etterkant av opplæringen skal sikre god oppfølging praktisk og klinisk fra Dignio sin side, slik at man tidlig kan håndtere evt. utfordringer ved oppstarten.</t>
  </si>
  <si>
    <t>Programmet består av følgende ledd:</t>
  </si>
  <si>
    <t>Opprettelse av virksomhetsområde i Dignio Prevent</t>
  </si>
  <si>
    <t>Implementerings- og prosjektstøtte. Digno bistår med</t>
  </si>
  <si>
    <t>ressurser for å legge en plan for implementeringen og modell</t>
  </si>
  <si>
    <t>for gevinstrealisering.</t>
  </si>
  <si>
    <t>Planlegging av kurs sammen med prosjektleder.</t>
  </si>
  <si>
    <t>Praktiske forberedelser med bestillinger, drøfting av viktige</t>
  </si>
  <si>
    <t>forberedelser, hjelp til utvelgelse av superbrukere og sikre at</t>
  </si>
  <si>
    <t>alle elementer er på plass før kursstart. Denne</t>
  </si>
  <si>
    <t>kommunikasjonen foregår over mail og telefon og strekker</t>
  </si>
  <si>
    <t>seg normalt sett over flere uker.</t>
  </si>
  <si>
    <t>Opplæring av administratorer i Dignio Prevent (Skype). Dette</t>
  </si>
  <si>
    <t>er viktig, ettersom møtets innhold ikke inngår i kursdagen.</t>
  </si>
  <si>
    <t>Hoveddel: Praktisk opplæring av inntil 20 superbrukere i</t>
  </si>
  <si>
    <t>Medido og Dignio Prevent. Dette kurset (3-4 timer) holdes i</t>
  </si>
  <si>
    <t>kundens lokaler (klasseromsform). Prisen innholder også</t>
  </si>
  <si>
    <t>reise, kost og opphold (hotel) for Dignio ansatte. Kurset</t>
  </si>
  <si>
    <t>gjennomføres av fagsykepleier eller tilsvarende kompetanse.</t>
  </si>
  <si>
    <t>Oppfølgingsmøter av superbrukere i ettertid. Dette består av</t>
  </si>
  <si>
    <t>3 Skypemøter over en periode på 4-6 måneder. Første møtet</t>
  </si>
  <si>
    <t>etter 2 uker, dernest etter avtale.</t>
  </si>
  <si>
    <t>tilbake</t>
  </si>
  <si>
    <t xml:space="preserve">ALPS (Axis Live Privacy Shield), lisens for anonymisering, kompatibel med premiumkamera, P3245. </t>
  </si>
  <si>
    <t xml:space="preserve">tilbake </t>
  </si>
  <si>
    <t>Model</t>
  </si>
  <si>
    <t>SL12B-2G</t>
  </si>
  <si>
    <t>Beskrivelse</t>
  </si>
  <si>
    <t>Alarmsender GPS med sporing og toveis tale, 2G</t>
  </si>
  <si>
    <t>UZ200-SL12B-2G</t>
  </si>
  <si>
    <t>Bruksområde</t>
  </si>
  <si>
    <t>Festes rundt hals med halssnor eller i belte med veske - også nøkkelknippe</t>
  </si>
  <si>
    <t>Beltefeste</t>
  </si>
  <si>
    <t>Batterikapasitet standby:</t>
  </si>
  <si>
    <t>8 døgn</t>
  </si>
  <si>
    <t>Batterikapasitet aktiv:</t>
  </si>
  <si>
    <t>4-5 døgn</t>
  </si>
  <si>
    <t>Batterisparefunksjon</t>
  </si>
  <si>
    <t>Bevegelssensor</t>
  </si>
  <si>
    <t>Integrert med Telenors responssenterplattform UMO</t>
  </si>
  <si>
    <t>Alarmknapp</t>
  </si>
  <si>
    <t>Toveis tale</t>
  </si>
  <si>
    <t>Lydkvalitet</t>
  </si>
  <si>
    <t>Justerbar</t>
  </si>
  <si>
    <t>Vekt</t>
  </si>
  <si>
    <t>35 gram</t>
  </si>
  <si>
    <t xml:space="preserve">Dimensjoner </t>
  </si>
  <si>
    <t>44x61x16mm</t>
  </si>
  <si>
    <t>Farge</t>
  </si>
  <si>
    <t>Sort</t>
  </si>
  <si>
    <t>GPS-integrert antenne</t>
  </si>
  <si>
    <t>SIM integrert</t>
  </si>
  <si>
    <t>2G mobilkommunikasjon</t>
  </si>
  <si>
    <t>4G mobilkommunikasjon</t>
  </si>
  <si>
    <t>WIFI</t>
  </si>
  <si>
    <t>Bluetooth 4.0</t>
  </si>
  <si>
    <t>Tetthetsgrad</t>
  </si>
  <si>
    <t>IP66</t>
  </si>
  <si>
    <t xml:space="preserve">Temperatursområde </t>
  </si>
  <si>
    <t>-20 til +55</t>
  </si>
  <si>
    <t>GPS-fix tid fra standby</t>
  </si>
  <si>
    <t>32 sek.</t>
  </si>
  <si>
    <t>Lademetode</t>
  </si>
  <si>
    <t>Magnetisk ladeplugg og ladekrybbe</t>
  </si>
  <si>
    <t>SL12B-4G</t>
  </si>
  <si>
    <t>Alarmsender GPS med sporing og toveis tale, 4G</t>
  </si>
  <si>
    <t>UZ200-SL12B-4G</t>
  </si>
  <si>
    <t>38x61x16mm</t>
  </si>
  <si>
    <t>Magnetisk ladepinne og krybbe</t>
  </si>
  <si>
    <t>SL16</t>
  </si>
  <si>
    <t>GPS klokke med toveis tale</t>
  </si>
  <si>
    <t>UZ200-SL16</t>
  </si>
  <si>
    <t>Klokke - festes på arm</t>
  </si>
  <si>
    <t>5 døgn</t>
  </si>
  <si>
    <t>1-2 døgn</t>
  </si>
  <si>
    <t>Ja, på siden av enheten</t>
  </si>
  <si>
    <t>52 gram</t>
  </si>
  <si>
    <t>38x50x10,9mm</t>
  </si>
  <si>
    <t>29 sek.</t>
  </si>
  <si>
    <t>Magnetisk ladeplugg</t>
  </si>
  <si>
    <t>SL25-Sølv</t>
  </si>
  <si>
    <t>Samsung GPS klokke med Safecall software, sporing og toveis tale 4G, farge sølv</t>
  </si>
  <si>
    <t>UZ200-SL25-SØLV</t>
  </si>
  <si>
    <t>Klokke - kan festes på arm. Rem kan byttes</t>
  </si>
  <si>
    <t>3-4 døgn</t>
  </si>
  <si>
    <t>1 døgn</t>
  </si>
  <si>
    <t>37 gram</t>
  </si>
  <si>
    <t>40x40x10,9mm</t>
  </si>
  <si>
    <t>Sølv</t>
  </si>
  <si>
    <t>IP68</t>
  </si>
  <si>
    <t>-20 til +70</t>
  </si>
  <si>
    <t>31 sek.</t>
  </si>
  <si>
    <t>SL25-Gull</t>
  </si>
  <si>
    <t>Samsung GPS klokke med Safecall software, sporing og toveis tale 4G, farge gull</t>
  </si>
  <si>
    <t>UZ200-SL25-Gull</t>
  </si>
  <si>
    <t>Gull</t>
  </si>
  <si>
    <t>SL25-Sort</t>
  </si>
  <si>
    <t>Samsung GPS klokke med Safecall software, sporing og toveis tale 4G, farge sort</t>
  </si>
  <si>
    <t>UZ200-SORT</t>
  </si>
  <si>
    <t>SL14-S</t>
  </si>
  <si>
    <t>SL14-M</t>
  </si>
  <si>
    <t>SL14-L</t>
  </si>
  <si>
    <t>Sporingsåle GPS, Small</t>
  </si>
  <si>
    <t>Sporingsåle GPS, Medium</t>
  </si>
  <si>
    <t>Sporingsåle GPS, Large</t>
  </si>
  <si>
    <t>UZ200-SL14-S</t>
  </si>
  <si>
    <t>Z200-SL14-M</t>
  </si>
  <si>
    <t>Z200-SL14-L</t>
  </si>
  <si>
    <t>Såle - Legges i sko - Small</t>
  </si>
  <si>
    <t>Såle - Legges i sko - Medium</t>
  </si>
  <si>
    <t>Såle - Legges i sko - Large</t>
  </si>
  <si>
    <t>2-3 døgn</t>
  </si>
  <si>
    <t>94 gram</t>
  </si>
  <si>
    <t>280x90x15mm</t>
  </si>
  <si>
    <t>Grønn/sort</t>
  </si>
  <si>
    <t>IP55</t>
  </si>
  <si>
    <t>-20 til +50</t>
  </si>
  <si>
    <t>Induktiv ladebase</t>
  </si>
  <si>
    <t>SL22-Hvit</t>
  </si>
  <si>
    <t>Alarmsender med GPS med sporing og toveis tale, farge hvit</t>
  </si>
  <si>
    <t>Z200-HVIT</t>
  </si>
  <si>
    <t>Meget Liten og lett. Flere metoder for festning.</t>
  </si>
  <si>
    <t>25 gram</t>
  </si>
  <si>
    <t>41x13mm</t>
  </si>
  <si>
    <t>Hvit</t>
  </si>
  <si>
    <t>IP67</t>
  </si>
  <si>
    <t>27 sek.</t>
  </si>
  <si>
    <t>SL22-Sort</t>
  </si>
  <si>
    <t>Z200-Sort</t>
  </si>
  <si>
    <t>UZ200-011226</t>
  </si>
  <si>
    <t>UZ200-900102</t>
  </si>
  <si>
    <t>UZ200-150081</t>
  </si>
  <si>
    <t>UZ200-07271</t>
  </si>
  <si>
    <t>UZ200-070051</t>
  </si>
  <si>
    <t>UZ200-09225-02</t>
  </si>
  <si>
    <t>UZ200-140022</t>
  </si>
  <si>
    <t>UZ200-140042</t>
  </si>
  <si>
    <t>UZ200-040062</t>
  </si>
  <si>
    <t>UZ200-010666</t>
  </si>
  <si>
    <t>Innendørs passeringsalarm/ Posisjonering enhet inkludert UZ200-07271</t>
  </si>
  <si>
    <t>UZ200-1802601</t>
  </si>
  <si>
    <t>UZ200-1900202</t>
  </si>
  <si>
    <t>UZ200-100400502</t>
  </si>
  <si>
    <t>UZ200-1600314</t>
  </si>
  <si>
    <t>UZ200-160051</t>
  </si>
  <si>
    <t>UZ200-160061</t>
  </si>
  <si>
    <t>UZ200-160020</t>
  </si>
  <si>
    <t>UZ200-1600315</t>
  </si>
  <si>
    <t>UZ200-1801301</t>
  </si>
  <si>
    <t>UZ200-1801302</t>
  </si>
  <si>
    <t>UDAT komplett m/låsebånd, Medium</t>
  </si>
  <si>
    <t>UDAT komplett m/låsebånd, hard</t>
  </si>
  <si>
    <t>Voldsalarm (SMILE alarmknapp) Kun med baseposisjonering</t>
  </si>
  <si>
    <t>Voldsalarm (SMILE alarmknapp) Mulighet for posisjonering sammen med DPOS II</t>
  </si>
  <si>
    <t>Presenteres som voldsalarm i Phoniro 6000 med  prioritet og med mulighet for posisjonering sammen med DPOSII</t>
  </si>
  <si>
    <t>UZ200-070091</t>
  </si>
  <si>
    <t>UZ200-040082</t>
  </si>
  <si>
    <t>UZ200-092011</t>
  </si>
  <si>
    <t>UZ200-160071</t>
  </si>
  <si>
    <t>UZ200-150073</t>
  </si>
  <si>
    <t>UZ200-160081</t>
  </si>
  <si>
    <t>Må Defineres</t>
  </si>
  <si>
    <t>UZ200-1120701</t>
  </si>
  <si>
    <t>Trekkesnor for veggmontering</t>
  </si>
  <si>
    <t>Trykknapp, Standard</t>
  </si>
  <si>
    <t>UZ200-112181</t>
  </si>
  <si>
    <t>Trekksnor med trykknapp, standard for veggmontering</t>
  </si>
  <si>
    <t>UZ200-112112</t>
  </si>
  <si>
    <t>UZ200-010741</t>
  </si>
  <si>
    <t>UZ200-010742</t>
  </si>
  <si>
    <t>UZ200-11944</t>
  </si>
  <si>
    <t>UZ200-010421</t>
  </si>
  <si>
    <t>Antall pasientrom som skal ha Boende E-lås Høyre</t>
  </si>
  <si>
    <t>Antall pasientrom som skal ha Boende E-lås Venstre</t>
  </si>
  <si>
    <t>UZ200-010195</t>
  </si>
  <si>
    <t>UZ200-010196</t>
  </si>
  <si>
    <t>UZ200-01008</t>
  </si>
  <si>
    <t>UZ200-01010</t>
  </si>
  <si>
    <t>UZ200-01015</t>
  </si>
  <si>
    <t>UZ200-01014</t>
  </si>
  <si>
    <t>UZ200-080092</t>
  </si>
  <si>
    <t xml:space="preserve">For å få fullt utbytte av e-lås bør alle dører innen samme avdeling ha e-lås. </t>
  </si>
  <si>
    <t>Failover 4G</t>
  </si>
  <si>
    <t>Fallback WiFi - 4G lisens, Hvis C17 settes til ja</t>
  </si>
  <si>
    <t>Lisens kostnad for fallback WiFi til 4G pr år. Etablerings gebyr pr organisasjon</t>
  </si>
  <si>
    <t>Frontdeksel til SMILE, rød, foretrekker bestiiling på minium 10 stk</t>
  </si>
  <si>
    <t>Frontdeksel til SMILE, sølv, foretrekker bestiiling på minium 10 stk</t>
  </si>
  <si>
    <t>HOVEDBESTILLINGS SKJEMA AGDER</t>
  </si>
  <si>
    <t xml:space="preserve">Se Bestillingsskjema Telenor: Utstyr for hjemmeboende </t>
  </si>
  <si>
    <t>Kontaktperson:</t>
  </si>
  <si>
    <t>bestilling@tellu.no</t>
  </si>
  <si>
    <t>D-TECT-IP Radiobase for utvidet dekning og posisjonering</t>
  </si>
  <si>
    <t>Merking PO for løpende månedlig lisens faktuering:</t>
  </si>
  <si>
    <t>SIM-kort/M2M abonnement til Neat Novo 2G</t>
  </si>
  <si>
    <r>
      <t xml:space="preserve">Neat Novo 2G </t>
    </r>
    <r>
      <rPr>
        <sz val="11"/>
        <rFont val="Calibri"/>
        <family val="2"/>
        <scheme val="minor"/>
      </rPr>
      <t>For institusjon. NOVO enheten er en taleenhet levert uten alarmknappen (SMILE). Krever SIM-kort.</t>
    </r>
  </si>
  <si>
    <t>Antall baser som er inkludert i tilstedemarkering rom. 1 D-TECT -IP for hvert 4 rom.</t>
  </si>
  <si>
    <t>D-TECT-IP Radiobaser inkuldert i tilstedemarkering rom</t>
  </si>
  <si>
    <t>Feritt antenne som monteres på vegg eller ved dør.</t>
  </si>
  <si>
    <t>Benyttes hvis Tellu skal installere programmvare og driver på 1 Stk PC. Opplæring</t>
  </si>
  <si>
    <t>Fallback til WiFi til 4G</t>
  </si>
  <si>
    <t>Fuktsensor i seng som aktiverer trygghetsalrmen med fukt/svette i seng, sensorlaken av bomull</t>
  </si>
  <si>
    <t>Ekstra sensorlaken av bomull til SensorMATE</t>
  </si>
  <si>
    <t>Ekstra sensorlaken av plast til SensorMATE</t>
  </si>
  <si>
    <t>E-lås BLE Care Hø</t>
  </si>
  <si>
    <t>E-lås BLE Care VE</t>
  </si>
  <si>
    <t>E-Lås Stand alone Hø</t>
  </si>
  <si>
    <t>E-Lås Stand alone VE</t>
  </si>
  <si>
    <t>Låskasse Entry 9040 vestre UT</t>
  </si>
  <si>
    <t>Låskasse Entry 9040 høyre UT</t>
  </si>
  <si>
    <t>Låskasse Entry 9040 venstre inn</t>
  </si>
  <si>
    <t>Låskasse Entry 9040 høyre inn</t>
  </si>
  <si>
    <t>BLE Router</t>
  </si>
  <si>
    <t>LIC boendelås- brannåpning pr.rom</t>
  </si>
  <si>
    <t>Batteri Phoniro E-Lås</t>
  </si>
  <si>
    <t>Komplett medisinskap med BLE</t>
  </si>
  <si>
    <t>Trafo til medisin skap 12V</t>
  </si>
  <si>
    <t>Brannåpning av dører via BLE-brygge</t>
  </si>
  <si>
    <t>Brannåpning- er lisensbasert</t>
  </si>
  <si>
    <t>BLE-Brygge. Standard 1 stk BLE-Brygge til 4 rom. Maks avstand til dørlås fra BLE 10 meter. Befaring må gjennomføres</t>
  </si>
  <si>
    <t xml:space="preserve">Lisens pr lås pr måned. NB! Integrasjon og arbeid i brannsentral og kabling frem til BLE-Brygge er ikke inkludert. </t>
  </si>
  <si>
    <t>magne.thiesen@tellu.no,paal-erik.haraldsen@tellu.no, Silje.Skeie.Stray@kristiansand.kommune.no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</si>
</sst>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 * #,##0.00_ ;_ * \-#,##0.00_ ;_ * &quot;-&quot;??_ ;_ @_ "/>
    <numFmt numFmtId="165" formatCode="_ * #,##0_ ;_ * \-#,##0_ ;_ * &quot;-&quot;??_ ;_ @_ "/>
  </numFmts>
  <fonts count="20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4"/>
      <color theme="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5"/>
      <color rgb="FF000000"/>
      <name val="Verdana-Bold"/>
    </font>
    <font>
      <sz val="11"/>
      <color rgb="FF000000"/>
      <name val="Verdana"/>
      <family val="2"/>
    </font>
    <font>
      <b/>
      <sz val="14"/>
      <color rgb="FF000000"/>
      <name val="Verdana-Bold"/>
    </font>
    <font>
      <sz val="11"/>
      <color rgb="FF222222"/>
      <name val="Verdana"/>
      <family val="2"/>
    </font>
    <font>
      <sz val="18"/>
      <color rgb="FF000000"/>
      <name val="Arial"/>
      <family val="2"/>
    </font>
    <font>
      <sz val="11"/>
      <name val="Calibri"/>
      <family val="2"/>
      <scheme val="minor"/>
    </font>
    <font>
      <u/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1"/>
      <color theme="4"/>
      <name val="Calibri"/>
      <family val="2"/>
      <scheme val="minor"/>
    </font>
    <font>
      <u/>
      <sz val="14"/>
      <color theme="10"/>
      <name val="Calibri"/>
      <family val="2"/>
      <scheme val="minor"/>
    </font>
    <font>
      <b/>
      <u/>
      <sz val="14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</borders>
  <cellStyleXfs count="4">
    <xf numFmtId="0" fontId="0" fillId="0" borderId="0"/>
    <xf numFmtId="164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16" fillId="0" borderId="13" applyNumberFormat="0" applyFill="0" applyAlignment="0" applyProtection="0"/>
  </cellStyleXfs>
  <cellXfs count="92">
    <xf numFmtId="0" fontId="0" fillId="0" borderId="0" xfId="0"/>
    <xf numFmtId="0" fontId="0" fillId="2" borderId="0" xfId="0" applyFill="1" applyProtection="1">
      <protection locked="0"/>
    </xf>
    <xf numFmtId="0" fontId="1" fillId="2" borderId="0" xfId="0" applyFont="1" applyFill="1" applyAlignment="1" applyProtection="1">
      <alignment vertical="center" wrapText="1"/>
      <protection locked="0"/>
    </xf>
    <xf numFmtId="0" fontId="1" fillId="2" borderId="0" xfId="0" applyFont="1" applyFill="1" applyProtection="1">
      <protection locked="0"/>
    </xf>
    <xf numFmtId="0" fontId="0" fillId="2" borderId="0" xfId="0" applyFill="1" applyAlignment="1" applyProtection="1">
      <alignment horizontal="right"/>
      <protection locked="0"/>
    </xf>
    <xf numFmtId="0" fontId="0" fillId="2" borderId="0" xfId="0" applyFill="1" applyProtection="1"/>
    <xf numFmtId="0" fontId="2" fillId="2" borderId="0" xfId="0" applyFont="1" applyFill="1" applyAlignment="1" applyProtection="1">
      <alignment horizontal="right"/>
    </xf>
    <xf numFmtId="0" fontId="1" fillId="2" borderId="0" xfId="0" applyFont="1" applyFill="1" applyAlignment="1" applyProtection="1">
      <alignment vertical="center" wrapText="1"/>
    </xf>
    <xf numFmtId="0" fontId="1" fillId="2" borderId="0" xfId="0" applyFont="1" applyFill="1" applyProtection="1"/>
    <xf numFmtId="0" fontId="4" fillId="0" borderId="0" xfId="2"/>
    <xf numFmtId="0" fontId="4" fillId="2" borderId="0" xfId="2" applyFill="1" applyAlignment="1" applyProtection="1">
      <alignment horizontal="right"/>
    </xf>
    <xf numFmtId="0" fontId="5" fillId="2" borderId="0" xfId="0" applyFont="1" applyFill="1" applyAlignment="1" applyProtection="1">
      <alignment horizontal="right"/>
    </xf>
    <xf numFmtId="0" fontId="6" fillId="2" borderId="0" xfId="0" applyFont="1" applyFill="1" applyBorder="1" applyAlignment="1" applyProtection="1">
      <alignment vertical="center" wrapText="1"/>
    </xf>
    <xf numFmtId="0" fontId="0" fillId="2" borderId="0" xfId="0" applyFill="1" applyBorder="1" applyProtection="1"/>
    <xf numFmtId="0" fontId="0" fillId="2" borderId="0" xfId="0" applyFill="1" applyBorder="1" applyAlignment="1" applyProtection="1">
      <alignment horizontal="center"/>
    </xf>
    <xf numFmtId="0" fontId="0" fillId="2" borderId="0" xfId="0" applyFont="1" applyFill="1" applyProtection="1"/>
    <xf numFmtId="0" fontId="8" fillId="0" borderId="0" xfId="0" applyFont="1" applyBorder="1" applyAlignment="1">
      <alignment vertical="center"/>
    </xf>
    <xf numFmtId="0" fontId="9" fillId="0" borderId="0" xfId="0" applyFont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11" fillId="0" borderId="0" xfId="0" applyFont="1" applyBorder="1" applyAlignment="1">
      <alignment vertical="center"/>
    </xf>
    <xf numFmtId="0" fontId="0" fillId="0" borderId="0" xfId="0" applyBorder="1"/>
    <xf numFmtId="0" fontId="12" fillId="0" borderId="0" xfId="0" applyFont="1" applyAlignment="1">
      <alignment horizontal="left" vertical="center" readingOrder="1"/>
    </xf>
    <xf numFmtId="0" fontId="1" fillId="0" borderId="2" xfId="0" applyFont="1" applyBorder="1" applyAlignment="1">
      <alignment wrapText="1"/>
    </xf>
    <xf numFmtId="0" fontId="0" fillId="0" borderId="3" xfId="0" applyBorder="1"/>
    <xf numFmtId="0" fontId="0" fillId="0" borderId="3" xfId="0" applyBorder="1" applyAlignment="1">
      <alignment wrapText="1"/>
    </xf>
    <xf numFmtId="0" fontId="0" fillId="0" borderId="3" xfId="0" quotePrefix="1" applyBorder="1"/>
    <xf numFmtId="0" fontId="1" fillId="0" borderId="4" xfId="0" applyFont="1" applyBorder="1" applyAlignment="1">
      <alignment wrapText="1"/>
    </xf>
    <xf numFmtId="0" fontId="0" fillId="0" borderId="5" xfId="0" applyBorder="1" applyAlignment="1">
      <alignment wrapText="1"/>
    </xf>
    <xf numFmtId="0" fontId="0" fillId="0" borderId="3" xfId="0" applyBorder="1" applyAlignment="1">
      <alignment horizontal="left" wrapText="1"/>
    </xf>
    <xf numFmtId="0" fontId="0" fillId="0" borderId="5" xfId="0" applyBorder="1"/>
    <xf numFmtId="0" fontId="0" fillId="2" borderId="0" xfId="0" applyFill="1" applyAlignment="1" applyProtection="1">
      <alignment horizontal="center"/>
    </xf>
    <xf numFmtId="0" fontId="0" fillId="2" borderId="0" xfId="0" applyFill="1" applyAlignment="1" applyProtection="1">
      <alignment horizontal="center"/>
      <protection locked="0"/>
    </xf>
    <xf numFmtId="0" fontId="0" fillId="2" borderId="0" xfId="0" applyFill="1" applyBorder="1" applyAlignment="1" applyProtection="1">
      <alignment horizontal="center"/>
      <protection locked="0"/>
    </xf>
    <xf numFmtId="0" fontId="1" fillId="2" borderId="0" xfId="0" applyFont="1" applyFill="1" applyAlignment="1" applyProtection="1">
      <alignment vertical="center"/>
    </xf>
    <xf numFmtId="0" fontId="7" fillId="2" borderId="0" xfId="0" applyFont="1" applyFill="1" applyProtection="1"/>
    <xf numFmtId="0" fontId="13" fillId="2" borderId="0" xfId="0" applyFont="1" applyFill="1" applyProtection="1"/>
    <xf numFmtId="0" fontId="0" fillId="3" borderId="0" xfId="0" applyFill="1" applyProtection="1">
      <protection locked="0"/>
    </xf>
    <xf numFmtId="0" fontId="1" fillId="3" borderId="1" xfId="0" applyFont="1" applyFill="1" applyBorder="1" applyProtection="1"/>
    <xf numFmtId="165" fontId="1" fillId="3" borderId="1" xfId="1" applyNumberFormat="1" applyFont="1" applyFill="1" applyBorder="1" applyAlignment="1" applyProtection="1"/>
    <xf numFmtId="165" fontId="1" fillId="3" borderId="0" xfId="0" applyNumberFormat="1" applyFont="1" applyFill="1" applyBorder="1" applyProtection="1">
      <protection locked="0"/>
    </xf>
    <xf numFmtId="0" fontId="0" fillId="3" borderId="1" xfId="0" applyFill="1" applyBorder="1" applyProtection="1">
      <protection locked="0"/>
    </xf>
    <xf numFmtId="165" fontId="1" fillId="3" borderId="1" xfId="0" applyNumberFormat="1" applyFont="1" applyFill="1" applyBorder="1" applyProtection="1">
      <protection locked="0"/>
    </xf>
    <xf numFmtId="0" fontId="0" fillId="3" borderId="6" xfId="0" applyFill="1" applyBorder="1" applyProtection="1"/>
    <xf numFmtId="0" fontId="0" fillId="3" borderId="7" xfId="0" applyFill="1" applyBorder="1" applyAlignment="1" applyProtection="1">
      <alignment horizontal="center"/>
    </xf>
    <xf numFmtId="0" fontId="0" fillId="3" borderId="6" xfId="0" applyFill="1" applyBorder="1" applyProtection="1">
      <protection locked="0"/>
    </xf>
    <xf numFmtId="0" fontId="0" fillId="3" borderId="7" xfId="0" applyFill="1" applyBorder="1" applyProtection="1">
      <protection locked="0"/>
    </xf>
    <xf numFmtId="0" fontId="0" fillId="3" borderId="7" xfId="0" applyFill="1" applyBorder="1" applyProtection="1"/>
    <xf numFmtId="0" fontId="0" fillId="3" borderId="6" xfId="0" applyFont="1" applyFill="1" applyBorder="1" applyProtection="1"/>
    <xf numFmtId="0" fontId="0" fillId="3" borderId="7" xfId="0" applyFont="1" applyFill="1" applyBorder="1" applyProtection="1"/>
    <xf numFmtId="0" fontId="0" fillId="3" borderId="7" xfId="0" applyFill="1" applyBorder="1" applyAlignment="1" applyProtection="1">
      <alignment horizontal="center"/>
      <protection locked="0"/>
    </xf>
    <xf numFmtId="0" fontId="0" fillId="3" borderId="8" xfId="0" applyFill="1" applyBorder="1" applyProtection="1">
      <protection locked="0"/>
    </xf>
    <xf numFmtId="0" fontId="0" fillId="3" borderId="9" xfId="0" applyFill="1" applyBorder="1" applyProtection="1">
      <protection locked="0"/>
    </xf>
    <xf numFmtId="0" fontId="0" fillId="2" borderId="0" xfId="0" applyFont="1" applyFill="1" applyAlignment="1" applyProtection="1">
      <alignment horizontal="center"/>
    </xf>
    <xf numFmtId="165" fontId="1" fillId="2" borderId="1" xfId="1" applyNumberFormat="1" applyFont="1" applyFill="1" applyBorder="1" applyAlignment="1" applyProtection="1">
      <alignment horizontal="center"/>
    </xf>
    <xf numFmtId="0" fontId="0" fillId="2" borderId="1" xfId="0" applyFill="1" applyBorder="1" applyAlignment="1" applyProtection="1">
      <alignment horizontal="center"/>
      <protection locked="0"/>
    </xf>
    <xf numFmtId="0" fontId="13" fillId="2" borderId="0" xfId="0" applyFont="1" applyFill="1" applyBorder="1" applyProtection="1"/>
    <xf numFmtId="0" fontId="14" fillId="2" borderId="0" xfId="2" applyFont="1" applyFill="1" applyBorder="1" applyProtection="1"/>
    <xf numFmtId="0" fontId="15" fillId="2" borderId="0" xfId="0" applyFont="1" applyFill="1" applyBorder="1" applyProtection="1"/>
    <xf numFmtId="0" fontId="15" fillId="2" borderId="1" xfId="0" applyFont="1" applyFill="1" applyBorder="1" applyProtection="1"/>
    <xf numFmtId="0" fontId="1" fillId="3" borderId="10" xfId="0" applyFont="1" applyFill="1" applyBorder="1" applyAlignment="1" applyProtection="1">
      <alignment vertical="center"/>
    </xf>
    <xf numFmtId="0" fontId="1" fillId="3" borderId="11" xfId="0" applyFont="1" applyFill="1" applyBorder="1" applyAlignment="1" applyProtection="1">
      <alignment vertical="center" wrapText="1"/>
    </xf>
    <xf numFmtId="0" fontId="1" fillId="3" borderId="12" xfId="0" applyFont="1" applyFill="1" applyBorder="1" applyAlignment="1" applyProtection="1">
      <alignment horizontal="right" vertical="center" wrapText="1"/>
    </xf>
    <xf numFmtId="0" fontId="1" fillId="3" borderId="3" xfId="0" applyFont="1" applyFill="1" applyBorder="1" applyAlignment="1" applyProtection="1">
      <alignment horizontal="left" vertical="center" wrapText="1"/>
    </xf>
    <xf numFmtId="0" fontId="1" fillId="3" borderId="10" xfId="0" applyFont="1" applyFill="1" applyBorder="1" applyAlignment="1" applyProtection="1">
      <alignment horizontal="right" vertical="center" wrapText="1"/>
    </xf>
    <xf numFmtId="0" fontId="1" fillId="3" borderId="12" xfId="0" applyFont="1" applyFill="1" applyBorder="1" applyAlignment="1" applyProtection="1">
      <alignment horizontal="center" vertical="center" wrapText="1"/>
    </xf>
    <xf numFmtId="0" fontId="16" fillId="2" borderId="13" xfId="3" applyFill="1" applyProtection="1"/>
    <xf numFmtId="0" fontId="17" fillId="2" borderId="0" xfId="0" applyFont="1" applyFill="1" applyProtection="1"/>
    <xf numFmtId="0" fontId="6" fillId="2" borderId="0" xfId="0" applyFont="1" applyFill="1" applyBorder="1" applyProtection="1"/>
    <xf numFmtId="0" fontId="0" fillId="2" borderId="0" xfId="0" applyFill="1"/>
    <xf numFmtId="0" fontId="19" fillId="2" borderId="0" xfId="0" applyFont="1" applyFill="1" applyBorder="1" applyAlignment="1" applyProtection="1">
      <alignment horizontal="right"/>
    </xf>
    <xf numFmtId="0" fontId="3" fillId="2" borderId="0" xfId="2" applyFont="1" applyFill="1" applyProtection="1"/>
    <xf numFmtId="0" fontId="0" fillId="2" borderId="0" xfId="2" applyFont="1" applyFill="1" applyProtection="1"/>
    <xf numFmtId="0" fontId="4" fillId="2" borderId="0" xfId="2" applyFill="1" applyProtection="1"/>
    <xf numFmtId="0" fontId="4" fillId="2" borderId="0" xfId="2" applyFill="1" applyAlignment="1" applyProtection="1">
      <alignment wrapText="1"/>
    </xf>
    <xf numFmtId="0" fontId="0" fillId="2" borderId="0" xfId="0" applyFill="1" applyAlignment="1">
      <alignment horizontal="center" vertical="center"/>
    </xf>
    <xf numFmtId="0" fontId="0" fillId="0" borderId="0" xfId="0" applyAlignment="1" applyProtection="1">
      <alignment horizontal="center" vertical="center"/>
      <protection locked="0"/>
    </xf>
    <xf numFmtId="1" fontId="0" fillId="2" borderId="0" xfId="0" applyNumberFormat="1" applyFill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3" borderId="11" xfId="0" applyFont="1" applyFill="1" applyBorder="1" applyAlignment="1" applyProtection="1">
      <alignment horizontal="center" vertical="center" wrapText="1"/>
    </xf>
    <xf numFmtId="0" fontId="0" fillId="0" borderId="0" xfId="0" applyFill="1" applyBorder="1" applyAlignment="1" applyProtection="1">
      <alignment horizontal="center"/>
      <protection locked="0"/>
    </xf>
    <xf numFmtId="0" fontId="1" fillId="2" borderId="1" xfId="0" applyFont="1" applyFill="1" applyBorder="1" applyAlignment="1" applyProtection="1">
      <alignment horizontal="center"/>
    </xf>
    <xf numFmtId="0" fontId="0" fillId="2" borderId="1" xfId="0" applyFill="1" applyBorder="1" applyAlignment="1" applyProtection="1">
      <alignment horizontal="center"/>
    </xf>
    <xf numFmtId="0" fontId="1" fillId="2" borderId="0" xfId="0" applyFont="1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/>
      <protection locked="0"/>
    </xf>
    <xf numFmtId="1" fontId="0" fillId="2" borderId="0" xfId="0" applyNumberFormat="1" applyFill="1" applyBorder="1" applyAlignment="1" applyProtection="1">
      <alignment horizontal="center"/>
    </xf>
    <xf numFmtId="0" fontId="13" fillId="0" borderId="0" xfId="0" applyFont="1" applyFill="1" applyAlignment="1" applyProtection="1">
      <alignment horizontal="center"/>
      <protection locked="0"/>
    </xf>
    <xf numFmtId="0" fontId="0" fillId="3" borderId="6" xfId="0" applyFill="1" applyBorder="1" applyAlignment="1" applyProtection="1">
      <alignment horizontal="center"/>
      <protection locked="0"/>
    </xf>
    <xf numFmtId="0" fontId="0" fillId="2" borderId="0" xfId="0" applyFill="1" applyAlignment="1" applyProtection="1">
      <alignment horizontal="left" wrapText="1"/>
    </xf>
    <xf numFmtId="0" fontId="1" fillId="2" borderId="0" xfId="0" applyFont="1" applyFill="1" applyAlignment="1" applyProtection="1">
      <alignment horizontal="left" vertical="center" wrapText="1"/>
    </xf>
    <xf numFmtId="0" fontId="2" fillId="0" borderId="0" xfId="0" applyFont="1" applyFill="1" applyAlignment="1" applyProtection="1">
      <alignment horizontal="center"/>
      <protection locked="0"/>
    </xf>
    <xf numFmtId="0" fontId="18" fillId="2" borderId="0" xfId="2" applyFont="1" applyFill="1" applyAlignment="1" applyProtection="1">
      <alignment horizontal="left"/>
    </xf>
    <xf numFmtId="0" fontId="5" fillId="2" borderId="0" xfId="0" applyFont="1" applyFill="1" applyAlignment="1" applyProtection="1">
      <alignment horizontal="left"/>
    </xf>
  </cellXfs>
  <cellStyles count="4">
    <cellStyle name="Hyperkobling" xfId="2" builtinId="8"/>
    <cellStyle name="Komma" xfId="1" builtinId="3"/>
    <cellStyle name="Normal" xfId="0" builtinId="0"/>
    <cellStyle name="Overskrift 1" xfId="3" builtinId="1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www.tellucloud.com/" TargetMode="Externa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24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27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jp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jp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jp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jp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jp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1.png"/><Relationship Id="rId1" Type="http://schemas.openxmlformats.org/officeDocument/2006/relationships/image" Target="../media/image40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jp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4.png"/><Relationship Id="rId1" Type="http://schemas.openxmlformats.org/officeDocument/2006/relationships/image" Target="../media/image4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8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0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1.png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2.jpg"/><Relationship Id="rId1" Type="http://schemas.openxmlformats.org/officeDocument/2006/relationships/hyperlink" Target="#Oversikt!A1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3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jpg"/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59531</xdr:colOff>
      <xdr:row>1</xdr:row>
      <xdr:rowOff>71436</xdr:rowOff>
    </xdr:from>
    <xdr:to>
      <xdr:col>1</xdr:col>
      <xdr:colOff>2059781</xdr:colOff>
      <xdr:row>3</xdr:row>
      <xdr:rowOff>226218</xdr:rowOff>
    </xdr:to>
    <xdr:pic>
      <xdr:nvPicPr>
        <xdr:cNvPr id="2" name="Bild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531" y="333374"/>
          <a:ext cx="2000250" cy="64293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9525</xdr:colOff>
      <xdr:row>3</xdr:row>
      <xdr:rowOff>114300</xdr:rowOff>
    </xdr:from>
    <xdr:to>
      <xdr:col>7</xdr:col>
      <xdr:colOff>409575</xdr:colOff>
      <xdr:row>10</xdr:row>
      <xdr:rowOff>241570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2950" y="685800"/>
          <a:ext cx="2686050" cy="222277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1657350</xdr:colOff>
      <xdr:row>0</xdr:row>
      <xdr:rowOff>66675</xdr:rowOff>
    </xdr:from>
    <xdr:to>
      <xdr:col>8</xdr:col>
      <xdr:colOff>731996</xdr:colOff>
      <xdr:row>17</xdr:row>
      <xdr:rowOff>15875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0" y="66675"/>
          <a:ext cx="3894296" cy="31877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95250</xdr:rowOff>
    </xdr:from>
    <xdr:to>
      <xdr:col>6</xdr:col>
      <xdr:colOff>619125</xdr:colOff>
      <xdr:row>19</xdr:row>
      <xdr:rowOff>52928</xdr:rowOff>
    </xdr:to>
    <xdr:pic>
      <xdr:nvPicPr>
        <xdr:cNvPr id="2" name="Picture 5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666750"/>
          <a:ext cx="4429125" cy="300567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2</xdr:row>
      <xdr:rowOff>66675</xdr:rowOff>
    </xdr:from>
    <xdr:to>
      <xdr:col>7</xdr:col>
      <xdr:colOff>57150</xdr:colOff>
      <xdr:row>36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150" y="447675"/>
          <a:ext cx="4572000" cy="6477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657225</xdr:colOff>
      <xdr:row>1</xdr:row>
      <xdr:rowOff>38100</xdr:rowOff>
    </xdr:from>
    <xdr:to>
      <xdr:col>7</xdr:col>
      <xdr:colOff>657225</xdr:colOff>
      <xdr:row>35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5" y="228600"/>
          <a:ext cx="4572000" cy="64770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4</xdr:row>
      <xdr:rowOff>28575</xdr:rowOff>
    </xdr:from>
    <xdr:to>
      <xdr:col>7</xdr:col>
      <xdr:colOff>209550</xdr:colOff>
      <xdr:row>38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50" y="790575"/>
          <a:ext cx="4572000" cy="6477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2</xdr:row>
      <xdr:rowOff>19050</xdr:rowOff>
    </xdr:from>
    <xdr:to>
      <xdr:col>8</xdr:col>
      <xdr:colOff>609600</xdr:colOff>
      <xdr:row>33</xdr:row>
      <xdr:rowOff>19050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" y="400050"/>
          <a:ext cx="5905500" cy="59055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3</xdr:row>
      <xdr:rowOff>57150</xdr:rowOff>
    </xdr:from>
    <xdr:to>
      <xdr:col>5</xdr:col>
      <xdr:colOff>691229</xdr:colOff>
      <xdr:row>24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628650"/>
          <a:ext cx="3720179" cy="402907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4</xdr:row>
      <xdr:rowOff>38100</xdr:rowOff>
    </xdr:from>
    <xdr:to>
      <xdr:col>8</xdr:col>
      <xdr:colOff>419100</xdr:colOff>
      <xdr:row>24</xdr:row>
      <xdr:rowOff>22860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" y="800100"/>
          <a:ext cx="5715000" cy="379476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3</xdr:row>
      <xdr:rowOff>47625</xdr:rowOff>
    </xdr:from>
    <xdr:to>
      <xdr:col>14</xdr:col>
      <xdr:colOff>219075</xdr:colOff>
      <xdr:row>43</xdr:row>
      <xdr:rowOff>78714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619125"/>
          <a:ext cx="10058400" cy="76510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3</xdr:row>
      <xdr:rowOff>66675</xdr:rowOff>
    </xdr:from>
    <xdr:to>
      <xdr:col>4</xdr:col>
      <xdr:colOff>361950</xdr:colOff>
      <xdr:row>13</xdr:row>
      <xdr:rowOff>76200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175" y="638175"/>
          <a:ext cx="2390775" cy="191452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12</xdr:row>
      <xdr:rowOff>0</xdr:rowOff>
    </xdr:from>
    <xdr:to>
      <xdr:col>10</xdr:col>
      <xdr:colOff>390706</xdr:colOff>
      <xdr:row>24</xdr:row>
      <xdr:rowOff>173943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2200275"/>
          <a:ext cx="6486706" cy="245994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276224</xdr:colOff>
      <xdr:row>4</xdr:row>
      <xdr:rowOff>9524</xdr:rowOff>
    </xdr:from>
    <xdr:to>
      <xdr:col>4</xdr:col>
      <xdr:colOff>571499</xdr:colOff>
      <xdr:row>17</xdr:row>
      <xdr:rowOff>130445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4" y="771524"/>
          <a:ext cx="2581275" cy="2597421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2</xdr:row>
      <xdr:rowOff>142875</xdr:rowOff>
    </xdr:from>
    <xdr:to>
      <xdr:col>3</xdr:col>
      <xdr:colOff>543058</xdr:colOff>
      <xdr:row>12</xdr:row>
      <xdr:rowOff>73158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275" y="523875"/>
          <a:ext cx="1771783" cy="183528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3</xdr:row>
      <xdr:rowOff>66675</xdr:rowOff>
    </xdr:from>
    <xdr:to>
      <xdr:col>4</xdr:col>
      <xdr:colOff>133350</xdr:colOff>
      <xdr:row>15</xdr:row>
      <xdr:rowOff>123825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" y="638175"/>
          <a:ext cx="2343150" cy="23431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161925</xdr:rowOff>
    </xdr:from>
    <xdr:to>
      <xdr:col>7</xdr:col>
      <xdr:colOff>127000</xdr:colOff>
      <xdr:row>20</xdr:row>
      <xdr:rowOff>187325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5300"/>
                  </a14:imgEffect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289050" y="-174625"/>
          <a:ext cx="3644900" cy="46990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752475</xdr:colOff>
      <xdr:row>1</xdr:row>
      <xdr:rowOff>180975</xdr:rowOff>
    </xdr:from>
    <xdr:to>
      <xdr:col>4</xdr:col>
      <xdr:colOff>752475</xdr:colOff>
      <xdr:row>24</xdr:row>
      <xdr:rowOff>3175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" y="371475"/>
          <a:ext cx="3048000" cy="42037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2</xdr:row>
      <xdr:rowOff>9525</xdr:rowOff>
    </xdr:from>
    <xdr:to>
      <xdr:col>5</xdr:col>
      <xdr:colOff>638175</xdr:colOff>
      <xdr:row>21</xdr:row>
      <xdr:rowOff>47625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390525"/>
          <a:ext cx="3657600" cy="365760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47625</xdr:rowOff>
    </xdr:from>
    <xdr:to>
      <xdr:col>7</xdr:col>
      <xdr:colOff>304800</xdr:colOff>
      <xdr:row>25</xdr:row>
      <xdr:rowOff>66675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9625"/>
          <a:ext cx="5638800" cy="40195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2</xdr:row>
      <xdr:rowOff>66675</xdr:rowOff>
    </xdr:from>
    <xdr:to>
      <xdr:col>3</xdr:col>
      <xdr:colOff>437836</xdr:colOff>
      <xdr:row>20</xdr:row>
      <xdr:rowOff>66246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" y="447675"/>
          <a:ext cx="2514286" cy="3428571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13</xdr:col>
      <xdr:colOff>151143</xdr:colOff>
      <xdr:row>47</xdr:row>
      <xdr:rowOff>113238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71500"/>
          <a:ext cx="10057143" cy="849523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57150</xdr:colOff>
      <xdr:row>28</xdr:row>
      <xdr:rowOff>19050</xdr:rowOff>
    </xdr:from>
    <xdr:to>
      <xdr:col>7</xdr:col>
      <xdr:colOff>355600</xdr:colOff>
      <xdr:row>31</xdr:row>
      <xdr:rowOff>510117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2525" y="5353050"/>
          <a:ext cx="1822450" cy="1443567"/>
        </a:xfrm>
        <a:prstGeom prst="rect">
          <a:avLst/>
        </a:prstGeom>
      </xdr:spPr>
    </xdr:pic>
    <xdr:clientData/>
  </xdr:twoCellAnchor>
  <xdr:twoCellAnchor editAs="oneCell">
    <xdr:from>
      <xdr:col>4</xdr:col>
      <xdr:colOff>390525</xdr:colOff>
      <xdr:row>31</xdr:row>
      <xdr:rowOff>381000</xdr:rowOff>
    </xdr:from>
    <xdr:to>
      <xdr:col>10</xdr:col>
      <xdr:colOff>739775</xdr:colOff>
      <xdr:row>37</xdr:row>
      <xdr:rowOff>202477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3900" y="6667500"/>
          <a:ext cx="4921250" cy="3059977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4</xdr:col>
      <xdr:colOff>180571</xdr:colOff>
      <xdr:row>17</xdr:row>
      <xdr:rowOff>9167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0"/>
          <a:ext cx="3228571" cy="2866667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2</xdr:row>
      <xdr:rowOff>66675</xdr:rowOff>
    </xdr:from>
    <xdr:to>
      <xdr:col>4</xdr:col>
      <xdr:colOff>47625</xdr:colOff>
      <xdr:row>14</xdr:row>
      <xdr:rowOff>133350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18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-6113" b="-4486"/>
        <a:stretch>
          <a:fillRect/>
        </a:stretch>
      </xdr:blipFill>
      <xdr:spPr bwMode="auto">
        <a:xfrm>
          <a:off x="466725" y="447675"/>
          <a:ext cx="2628900" cy="2352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28574</xdr:colOff>
      <xdr:row>2</xdr:row>
      <xdr:rowOff>9525</xdr:rowOff>
    </xdr:from>
    <xdr:to>
      <xdr:col>8</xdr:col>
      <xdr:colOff>37417</xdr:colOff>
      <xdr:row>26</xdr:row>
      <xdr:rowOff>47625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4" y="390525"/>
          <a:ext cx="6104843" cy="461010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5</xdr:col>
      <xdr:colOff>619125</xdr:colOff>
      <xdr:row>25</xdr:row>
      <xdr:rowOff>47625</xdr:rowOff>
    </xdr:to>
    <xdr:pic>
      <xdr:nvPicPr>
        <xdr:cNvPr id="2" name="Picture 5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1000"/>
          <a:ext cx="4429125" cy="4429125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571500</xdr:colOff>
      <xdr:row>33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1000"/>
          <a:ext cx="5905500" cy="5905500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8</xdr:col>
      <xdr:colOff>177800</xdr:colOff>
      <xdr:row>23</xdr:row>
      <xdr:rowOff>165100</xdr:rowOff>
    </xdr:to>
    <xdr:pic>
      <xdr:nvPicPr>
        <xdr:cNvPr id="2" name="Bilde 42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6273800" cy="41656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</xdr:row>
      <xdr:rowOff>19050</xdr:rowOff>
    </xdr:from>
    <xdr:to>
      <xdr:col>7</xdr:col>
      <xdr:colOff>581025</xdr:colOff>
      <xdr:row>32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09550"/>
          <a:ext cx="5905500" cy="5905500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4</xdr:col>
      <xdr:colOff>186018</xdr:colOff>
      <xdr:row>25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0"/>
          <a:ext cx="3234018" cy="45815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9</xdr:col>
      <xdr:colOff>484857</xdr:colOff>
      <xdr:row>25</xdr:row>
      <xdr:rowOff>113714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90500"/>
          <a:ext cx="7342857" cy="4685714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2</xdr:row>
      <xdr:rowOff>114300</xdr:rowOff>
    </xdr:from>
    <xdr:to>
      <xdr:col>3</xdr:col>
      <xdr:colOff>238128</xdr:colOff>
      <xdr:row>19</xdr:row>
      <xdr:rowOff>101603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-260350" y="936625"/>
          <a:ext cx="3225803" cy="234315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9525</xdr:rowOff>
    </xdr:from>
    <xdr:to>
      <xdr:col>5</xdr:col>
      <xdr:colOff>704850</xdr:colOff>
      <xdr:row>28</xdr:row>
      <xdr:rowOff>47625</xdr:rowOff>
    </xdr:to>
    <xdr:pic>
      <xdr:nvPicPr>
        <xdr:cNvPr id="2" name="Bildobjekt 2" descr="image00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0525"/>
          <a:ext cx="4514850" cy="499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104775</xdr:colOff>
      <xdr:row>2</xdr:row>
      <xdr:rowOff>0</xdr:rowOff>
    </xdr:from>
    <xdr:to>
      <xdr:col>9</xdr:col>
      <xdr:colOff>323850</xdr:colOff>
      <xdr:row>12</xdr:row>
      <xdr:rowOff>133350</xdr:rowOff>
    </xdr:to>
    <xdr:pic>
      <xdr:nvPicPr>
        <xdr:cNvPr id="3" name="Bildobjekt 3" descr="image00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6775" y="381000"/>
          <a:ext cx="2505075" cy="2038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19050</xdr:colOff>
      <xdr:row>13</xdr:row>
      <xdr:rowOff>85725</xdr:rowOff>
    </xdr:from>
    <xdr:to>
      <xdr:col>12</xdr:col>
      <xdr:colOff>600075</xdr:colOff>
      <xdr:row>32</xdr:row>
      <xdr:rowOff>19050</xdr:rowOff>
    </xdr:to>
    <xdr:pic>
      <xdr:nvPicPr>
        <xdr:cNvPr id="4" name="Bildobjekt 1" descr="image003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2562225"/>
          <a:ext cx="5153025" cy="3552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19050</xdr:colOff>
      <xdr:row>4</xdr:row>
      <xdr:rowOff>152400</xdr:rowOff>
    </xdr:from>
    <xdr:to>
      <xdr:col>11</xdr:col>
      <xdr:colOff>300273</xdr:colOff>
      <xdr:row>18</xdr:row>
      <xdr:rowOff>141244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53125" y="914400"/>
          <a:ext cx="4853223" cy="4941844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1</xdr:row>
      <xdr:rowOff>0</xdr:rowOff>
    </xdr:from>
    <xdr:to>
      <xdr:col>13</xdr:col>
      <xdr:colOff>276225</xdr:colOff>
      <xdr:row>26</xdr:row>
      <xdr:rowOff>172402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90500"/>
          <a:ext cx="10058400" cy="4934902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6</xdr:col>
      <xdr:colOff>723238</xdr:colOff>
      <xdr:row>19</xdr:row>
      <xdr:rowOff>85286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5295238" cy="3514286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</xdr:row>
      <xdr:rowOff>9525</xdr:rowOff>
    </xdr:from>
    <xdr:to>
      <xdr:col>2</xdr:col>
      <xdr:colOff>237910</xdr:colOff>
      <xdr:row>21</xdr:row>
      <xdr:rowOff>9049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200025"/>
          <a:ext cx="1723810" cy="3809524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</xdr:row>
      <xdr:rowOff>66675</xdr:rowOff>
    </xdr:from>
    <xdr:to>
      <xdr:col>5</xdr:col>
      <xdr:colOff>561432</xdr:colOff>
      <xdr:row>26</xdr:row>
      <xdr:rowOff>18461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257175"/>
          <a:ext cx="4342857" cy="4714286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1</xdr:row>
      <xdr:rowOff>9525</xdr:rowOff>
    </xdr:from>
    <xdr:to>
      <xdr:col>4</xdr:col>
      <xdr:colOff>18669</xdr:colOff>
      <xdr:row>27</xdr:row>
      <xdr:rowOff>18430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200025"/>
          <a:ext cx="3047619" cy="4961905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6</xdr:col>
      <xdr:colOff>428625</xdr:colOff>
      <xdr:row>29</xdr:row>
      <xdr:rowOff>3632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71500"/>
          <a:ext cx="5000625" cy="4956632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1</xdr:row>
      <xdr:rowOff>9525</xdr:rowOff>
    </xdr:from>
    <xdr:to>
      <xdr:col>8</xdr:col>
      <xdr:colOff>600076</xdr:colOff>
      <xdr:row>32</xdr:row>
      <xdr:rowOff>9525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6" y="200025"/>
          <a:ext cx="5467350" cy="5905500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2</xdr:row>
      <xdr:rowOff>28575</xdr:rowOff>
    </xdr:from>
    <xdr:to>
      <xdr:col>4</xdr:col>
      <xdr:colOff>713934</xdr:colOff>
      <xdr:row>27</xdr:row>
      <xdr:rowOff>8932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125" y="409575"/>
          <a:ext cx="3523809" cy="4742857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38100</xdr:rowOff>
    </xdr:from>
    <xdr:to>
      <xdr:col>5</xdr:col>
      <xdr:colOff>647143</xdr:colOff>
      <xdr:row>26</xdr:row>
      <xdr:rowOff>113743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09600"/>
          <a:ext cx="4457143" cy="445714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276225</xdr:colOff>
      <xdr:row>4</xdr:row>
      <xdr:rowOff>133350</xdr:rowOff>
    </xdr:from>
    <xdr:to>
      <xdr:col>6</xdr:col>
      <xdr:colOff>746125</xdr:colOff>
      <xdr:row>12</xdr:row>
      <xdr:rowOff>285750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9650" y="895350"/>
          <a:ext cx="1993900" cy="20574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542925</xdr:colOff>
      <xdr:row>4</xdr:row>
      <xdr:rowOff>85725</xdr:rowOff>
    </xdr:from>
    <xdr:to>
      <xdr:col>6</xdr:col>
      <xdr:colOff>698291</xdr:colOff>
      <xdr:row>10</xdr:row>
      <xdr:rowOff>60325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0" y="847725"/>
          <a:ext cx="1679366" cy="20701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352425</xdr:colOff>
      <xdr:row>4</xdr:row>
      <xdr:rowOff>66675</xdr:rowOff>
    </xdr:from>
    <xdr:to>
      <xdr:col>6</xdr:col>
      <xdr:colOff>631824</xdr:colOff>
      <xdr:row>10</xdr:row>
      <xdr:rowOff>22224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33950" y="828675"/>
          <a:ext cx="1803399" cy="205104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581025</xdr:colOff>
      <xdr:row>4</xdr:row>
      <xdr:rowOff>123825</xdr:rowOff>
    </xdr:from>
    <xdr:to>
      <xdr:col>5</xdr:col>
      <xdr:colOff>498475</xdr:colOff>
      <xdr:row>9</xdr:row>
      <xdr:rowOff>171266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1975" y="885825"/>
          <a:ext cx="1441450" cy="176194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676275</xdr:colOff>
      <xdr:row>5</xdr:row>
      <xdr:rowOff>85725</xdr:rowOff>
    </xdr:from>
    <xdr:to>
      <xdr:col>10</xdr:col>
      <xdr:colOff>143054</xdr:colOff>
      <xdr:row>8</xdr:row>
      <xdr:rowOff>73025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6875" y="1038225"/>
          <a:ext cx="2514779" cy="558800"/>
        </a:xfrm>
        <a:prstGeom prst="rect">
          <a:avLst/>
        </a:prstGeom>
      </xdr:spPr>
    </xdr:pic>
    <xdr:clientData/>
  </xdr:twoCellAnchor>
  <xdr:twoCellAnchor editAs="oneCell">
    <xdr:from>
      <xdr:col>7</xdr:col>
      <xdr:colOff>352425</xdr:colOff>
      <xdr:row>9</xdr:row>
      <xdr:rowOff>180975</xdr:rowOff>
    </xdr:from>
    <xdr:to>
      <xdr:col>8</xdr:col>
      <xdr:colOff>440563</xdr:colOff>
      <xdr:row>19</xdr:row>
      <xdr:rowOff>177769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25025" y="1895475"/>
          <a:ext cx="850138" cy="1901794"/>
        </a:xfrm>
        <a:prstGeom prst="rect">
          <a:avLst/>
        </a:prstGeom>
      </xdr:spPr>
    </xdr:pic>
    <xdr:clientData/>
  </xdr:twoCellAnchor>
  <xdr:twoCellAnchor editAs="oneCell">
    <xdr:from>
      <xdr:col>6</xdr:col>
      <xdr:colOff>657225</xdr:colOff>
      <xdr:row>21</xdr:row>
      <xdr:rowOff>95250</xdr:rowOff>
    </xdr:from>
    <xdr:to>
      <xdr:col>10</xdr:col>
      <xdr:colOff>22225</xdr:colOff>
      <xdr:row>28</xdr:row>
      <xdr:rowOff>163214</xdr:rowOff>
    </xdr:to>
    <xdr:pic>
      <xdr:nvPicPr>
        <xdr:cNvPr id="4" name="Picture 6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67825" y="4095750"/>
          <a:ext cx="2413000" cy="140146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bestilling@tellu.no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134"/>
  <sheetViews>
    <sheetView tabSelected="1" topLeftCell="B1" zoomScale="110" zoomScaleNormal="110" workbookViewId="0">
      <selection activeCell="C4" sqref="C4:I4"/>
    </sheetView>
  </sheetViews>
  <sheetFormatPr baseColWidth="10" defaultColWidth="9.140625" defaultRowHeight="15"/>
  <cols>
    <col min="1" max="1" width="16.140625" style="1" hidden="1" customWidth="1"/>
    <col min="2" max="2" width="93.7109375" style="1" customWidth="1"/>
    <col min="3" max="3" width="7.42578125" style="31" bestFit="1" customWidth="1"/>
    <col min="4" max="4" width="8.7109375" style="31" customWidth="1"/>
    <col min="5" max="5" width="7.7109375" style="31" customWidth="1"/>
    <col min="6" max="6" width="10.140625" style="1" customWidth="1"/>
    <col min="7" max="7" width="7.28515625" style="1" customWidth="1"/>
    <col min="8" max="8" width="9" style="1" customWidth="1"/>
    <col min="9" max="9" width="92.7109375" style="1" bestFit="1" customWidth="1"/>
    <col min="10" max="16384" width="9.140625" style="1"/>
  </cols>
  <sheetData>
    <row r="1" spans="1:10" ht="20.25" thickBot="1">
      <c r="B1" s="65" t="s">
        <v>319</v>
      </c>
    </row>
    <row r="2" spans="1:10" ht="19.5" thickTop="1">
      <c r="B2" s="11" t="s">
        <v>61</v>
      </c>
      <c r="C2" s="90" t="s">
        <v>322</v>
      </c>
      <c r="D2" s="90"/>
      <c r="E2" s="90"/>
      <c r="F2" s="90"/>
      <c r="G2" s="90"/>
      <c r="H2" s="90"/>
      <c r="I2" s="90"/>
      <c r="J2" s="5"/>
    </row>
    <row r="3" spans="1:10" ht="18.75">
      <c r="B3" s="11" t="s">
        <v>67</v>
      </c>
      <c r="C3" s="91" t="s">
        <v>352</v>
      </c>
      <c r="D3" s="91"/>
      <c r="E3" s="91"/>
      <c r="F3" s="91"/>
      <c r="G3" s="91"/>
      <c r="H3" s="91"/>
      <c r="I3" s="91"/>
      <c r="J3" s="5"/>
    </row>
    <row r="4" spans="1:10" ht="18.75">
      <c r="B4" s="6" t="s">
        <v>17</v>
      </c>
      <c r="C4" s="89"/>
      <c r="D4" s="89"/>
      <c r="E4" s="89"/>
      <c r="F4" s="89"/>
      <c r="G4" s="89"/>
      <c r="H4" s="89"/>
      <c r="I4" s="89"/>
      <c r="J4" s="5"/>
    </row>
    <row r="5" spans="1:10" ht="18.75">
      <c r="B5" s="6" t="s">
        <v>62</v>
      </c>
      <c r="C5" s="89"/>
      <c r="D5" s="89"/>
      <c r="E5" s="89"/>
      <c r="F5" s="89"/>
      <c r="G5" s="89"/>
      <c r="H5" s="89"/>
      <c r="I5" s="89"/>
      <c r="J5" s="5"/>
    </row>
    <row r="6" spans="1:10" ht="18.75">
      <c r="B6" s="6" t="s">
        <v>63</v>
      </c>
      <c r="C6" s="89"/>
      <c r="D6" s="89"/>
      <c r="E6" s="89"/>
      <c r="F6" s="89"/>
      <c r="G6" s="89"/>
      <c r="H6" s="89"/>
      <c r="I6" s="89"/>
      <c r="J6" s="5"/>
    </row>
    <row r="7" spans="1:10" ht="18.75">
      <c r="A7" s="5"/>
      <c r="B7" s="6" t="s">
        <v>321</v>
      </c>
      <c r="C7" s="89"/>
      <c r="D7" s="89"/>
      <c r="E7" s="89"/>
      <c r="F7" s="89"/>
      <c r="G7" s="89"/>
      <c r="H7" s="89"/>
      <c r="I7" s="89"/>
      <c r="J7" s="5"/>
    </row>
    <row r="8" spans="1:10" ht="18.75">
      <c r="A8" s="5"/>
      <c r="B8" s="6" t="s">
        <v>64</v>
      </c>
      <c r="C8" s="89"/>
      <c r="D8" s="89"/>
      <c r="E8" s="89"/>
      <c r="F8" s="89"/>
      <c r="G8" s="89"/>
      <c r="H8" s="89"/>
      <c r="I8" s="89"/>
      <c r="J8" s="5"/>
    </row>
    <row r="9" spans="1:10" ht="18.75">
      <c r="A9" s="5"/>
      <c r="B9" s="6" t="s">
        <v>65</v>
      </c>
      <c r="C9" s="89"/>
      <c r="D9" s="89"/>
      <c r="E9" s="89"/>
      <c r="F9" s="89"/>
      <c r="G9" s="89"/>
      <c r="H9" s="89"/>
      <c r="I9" s="89"/>
      <c r="J9" s="5"/>
    </row>
    <row r="10" spans="1:10" ht="18.75">
      <c r="A10" s="5"/>
      <c r="B10" s="69" t="s">
        <v>82</v>
      </c>
      <c r="C10" s="89"/>
      <c r="D10" s="89"/>
      <c r="E10" s="89"/>
      <c r="F10" s="89"/>
      <c r="G10" s="89"/>
      <c r="H10" s="89"/>
      <c r="I10" s="89"/>
      <c r="J10" s="5"/>
    </row>
    <row r="11" spans="1:10" ht="18.75">
      <c r="A11" s="5"/>
      <c r="B11" s="69" t="s">
        <v>324</v>
      </c>
      <c r="C11" s="89"/>
      <c r="D11" s="89"/>
      <c r="E11" s="89"/>
      <c r="F11" s="89"/>
      <c r="G11" s="89"/>
      <c r="H11" s="89"/>
      <c r="I11" s="89"/>
      <c r="J11" s="5"/>
    </row>
    <row r="12" spans="1:10" ht="18.75">
      <c r="A12" s="5"/>
      <c r="B12" s="6" t="s">
        <v>66</v>
      </c>
      <c r="C12" s="89"/>
      <c r="D12" s="89"/>
      <c r="E12" s="89"/>
      <c r="F12" s="89"/>
      <c r="G12" s="89"/>
      <c r="H12" s="89"/>
      <c r="I12" s="89"/>
      <c r="J12" s="5"/>
    </row>
    <row r="13" spans="1:10" ht="18.75">
      <c r="A13" s="5"/>
      <c r="B13" s="10"/>
      <c r="C13" s="89"/>
      <c r="D13" s="89"/>
      <c r="E13" s="89"/>
      <c r="F13" s="89"/>
      <c r="G13" s="89"/>
      <c r="H13" s="89"/>
      <c r="I13" s="89"/>
      <c r="J13" s="5"/>
    </row>
    <row r="14" spans="1:10">
      <c r="A14" s="5"/>
      <c r="B14" s="5"/>
      <c r="C14" s="30"/>
      <c r="D14" s="30"/>
      <c r="E14" s="30"/>
      <c r="F14" s="5"/>
      <c r="G14" s="5"/>
      <c r="H14" s="5"/>
      <c r="I14" s="5"/>
      <c r="J14" s="5"/>
    </row>
    <row r="15" spans="1:10" s="2" customFormat="1" ht="21" customHeight="1">
      <c r="A15" s="33"/>
      <c r="B15" s="7" t="s">
        <v>24</v>
      </c>
      <c r="C15" s="82" t="s">
        <v>1</v>
      </c>
      <c r="D15" s="88" t="s">
        <v>9</v>
      </c>
      <c r="E15" s="88"/>
      <c r="F15" s="88"/>
      <c r="G15" s="88"/>
      <c r="H15" s="88"/>
      <c r="I15" s="88"/>
      <c r="J15" s="7"/>
    </row>
    <row r="16" spans="1:10">
      <c r="A16" s="5"/>
      <c r="B16" s="5" t="s">
        <v>20</v>
      </c>
      <c r="C16" s="83"/>
      <c r="D16" s="87" t="s">
        <v>28</v>
      </c>
      <c r="E16" s="87"/>
      <c r="F16" s="87"/>
      <c r="G16" s="87"/>
      <c r="H16" s="87"/>
      <c r="I16" s="87"/>
      <c r="J16" s="5"/>
    </row>
    <row r="17" spans="1:10" hidden="1">
      <c r="A17" s="5"/>
      <c r="B17" s="5" t="s">
        <v>314</v>
      </c>
      <c r="C17" s="83" t="s">
        <v>29</v>
      </c>
      <c r="D17" s="87" t="s">
        <v>331</v>
      </c>
      <c r="E17" s="87"/>
      <c r="F17" s="87"/>
      <c r="G17" s="87"/>
      <c r="H17" s="87"/>
      <c r="I17" s="87"/>
      <c r="J17" s="5"/>
    </row>
    <row r="18" spans="1:10">
      <c r="A18" s="5"/>
      <c r="B18" s="5" t="s">
        <v>304</v>
      </c>
      <c r="C18" s="83"/>
      <c r="D18" s="87" t="s">
        <v>313</v>
      </c>
      <c r="E18" s="87"/>
      <c r="F18" s="87"/>
      <c r="G18" s="87"/>
      <c r="H18" s="87"/>
      <c r="I18" s="87"/>
      <c r="J18" s="5"/>
    </row>
    <row r="19" spans="1:10">
      <c r="A19" s="5"/>
      <c r="B19" s="5" t="s">
        <v>305</v>
      </c>
      <c r="C19" s="83"/>
      <c r="D19" s="87" t="s">
        <v>21</v>
      </c>
      <c r="E19" s="87"/>
      <c r="F19" s="87"/>
      <c r="G19" s="87"/>
      <c r="H19" s="87"/>
      <c r="I19" s="87"/>
      <c r="J19" s="5"/>
    </row>
    <row r="20" spans="1:10">
      <c r="A20" s="5"/>
      <c r="B20" s="5" t="s">
        <v>348</v>
      </c>
      <c r="C20" s="75" t="s">
        <v>29</v>
      </c>
      <c r="D20" s="87" t="s">
        <v>349</v>
      </c>
      <c r="E20" s="87"/>
      <c r="F20" s="87"/>
      <c r="G20" s="87"/>
      <c r="H20" s="87"/>
      <c r="I20" s="87"/>
      <c r="J20" s="5"/>
    </row>
    <row r="21" spans="1:10">
      <c r="A21" s="5"/>
      <c r="B21" s="5" t="s">
        <v>25</v>
      </c>
      <c r="C21" s="83"/>
      <c r="D21" s="87" t="s">
        <v>44</v>
      </c>
      <c r="E21" s="87"/>
      <c r="F21" s="87"/>
      <c r="G21" s="87"/>
      <c r="H21" s="87"/>
      <c r="I21" s="87"/>
      <c r="J21" s="5"/>
    </row>
    <row r="22" spans="1:10">
      <c r="A22" s="5"/>
      <c r="B22" s="5" t="s">
        <v>18</v>
      </c>
      <c r="C22" s="83"/>
      <c r="D22" s="87" t="s">
        <v>19</v>
      </c>
      <c r="E22" s="87"/>
      <c r="F22" s="87"/>
      <c r="G22" s="87"/>
      <c r="H22" s="87"/>
      <c r="I22" s="87"/>
      <c r="J22" s="5"/>
    </row>
    <row r="23" spans="1:10">
      <c r="A23" s="5"/>
      <c r="B23" s="5" t="s">
        <v>10</v>
      </c>
      <c r="C23" s="83"/>
      <c r="D23" s="87"/>
      <c r="E23" s="87"/>
      <c r="F23" s="87"/>
      <c r="G23" s="87"/>
      <c r="H23" s="87"/>
      <c r="I23" s="87"/>
      <c r="J23" s="5"/>
    </row>
    <row r="24" spans="1:10">
      <c r="A24" s="5"/>
      <c r="B24" s="5" t="s">
        <v>22</v>
      </c>
      <c r="C24" s="83" t="s">
        <v>29</v>
      </c>
      <c r="D24" s="87" t="s">
        <v>47</v>
      </c>
      <c r="E24" s="87"/>
      <c r="F24" s="87"/>
      <c r="G24" s="87"/>
      <c r="H24" s="87"/>
      <c r="I24" s="87"/>
      <c r="J24" s="5"/>
    </row>
    <row r="25" spans="1:10">
      <c r="A25" s="5"/>
      <c r="B25" s="5"/>
      <c r="C25" s="30"/>
      <c r="D25" s="30"/>
      <c r="E25" s="30"/>
      <c r="F25" s="5"/>
      <c r="G25" s="5"/>
      <c r="H25" s="5"/>
      <c r="I25" s="5"/>
      <c r="J25" s="5"/>
    </row>
    <row r="26" spans="1:10">
      <c r="A26" s="5"/>
      <c r="B26" s="5"/>
      <c r="C26" s="30"/>
      <c r="D26" s="30"/>
      <c r="E26" s="30"/>
      <c r="F26" s="5"/>
      <c r="G26" s="5"/>
      <c r="H26" s="5"/>
      <c r="I26" s="5"/>
      <c r="J26" s="5"/>
    </row>
    <row r="27" spans="1:10" s="2" customFormat="1" ht="29.25" customHeight="1">
      <c r="A27" s="59" t="s">
        <v>123</v>
      </c>
      <c r="B27" s="60" t="s">
        <v>38</v>
      </c>
      <c r="C27" s="78" t="s">
        <v>1</v>
      </c>
      <c r="D27" s="78" t="s">
        <v>3</v>
      </c>
      <c r="E27" s="78" t="s">
        <v>74</v>
      </c>
      <c r="F27" s="61" t="s">
        <v>5</v>
      </c>
      <c r="G27" s="63" t="s">
        <v>4</v>
      </c>
      <c r="H27" s="64" t="s">
        <v>23</v>
      </c>
      <c r="I27" s="62" t="s">
        <v>9</v>
      </c>
      <c r="J27" s="7"/>
    </row>
    <row r="28" spans="1:10">
      <c r="A28" s="5" t="s">
        <v>261</v>
      </c>
      <c r="B28" s="55" t="s">
        <v>83</v>
      </c>
      <c r="C28" s="14">
        <v>1</v>
      </c>
      <c r="D28" s="14">
        <v>17200</v>
      </c>
      <c r="E28" s="14"/>
      <c r="F28" s="14">
        <f t="shared" ref="F28:F37" si="0">C28*(D28+E28)</f>
        <v>17200</v>
      </c>
      <c r="G28" s="42">
        <v>643</v>
      </c>
      <c r="H28" s="43">
        <f>C28*G28*12</f>
        <v>7716</v>
      </c>
      <c r="I28" s="13" t="s">
        <v>13</v>
      </c>
    </row>
    <row r="29" spans="1:10">
      <c r="A29" s="5" t="s">
        <v>262</v>
      </c>
      <c r="B29" s="55" t="s">
        <v>16</v>
      </c>
      <c r="C29" s="14">
        <f>C16</f>
        <v>0</v>
      </c>
      <c r="D29" s="14">
        <v>940</v>
      </c>
      <c r="E29" s="14">
        <v>1080</v>
      </c>
      <c r="F29" s="14">
        <f t="shared" si="0"/>
        <v>0</v>
      </c>
      <c r="G29" s="42">
        <v>60</v>
      </c>
      <c r="H29" s="43">
        <f>C29*G29*12</f>
        <v>0</v>
      </c>
      <c r="I29" s="13" t="s">
        <v>26</v>
      </c>
    </row>
    <row r="30" spans="1:10" hidden="1">
      <c r="A30" s="34" t="s">
        <v>293</v>
      </c>
      <c r="B30" s="55" t="s">
        <v>315</v>
      </c>
      <c r="C30" s="14">
        <f>IF(C17="Ja",1,0)</f>
        <v>0</v>
      </c>
      <c r="D30" s="14"/>
      <c r="E30" s="14">
        <v>5000</v>
      </c>
      <c r="F30" s="14">
        <f>C30*E30</f>
        <v>0</v>
      </c>
      <c r="G30" s="42">
        <v>20</v>
      </c>
      <c r="H30" s="43">
        <f>(C16*G30*12)*IF(C17="Ja",1,0)</f>
        <v>0</v>
      </c>
      <c r="I30" s="13" t="s">
        <v>316</v>
      </c>
    </row>
    <row r="31" spans="1:10">
      <c r="A31" s="34"/>
      <c r="B31" s="55" t="s">
        <v>328</v>
      </c>
      <c r="C31" s="84">
        <f>C16/4</f>
        <v>0</v>
      </c>
      <c r="D31" s="14"/>
      <c r="E31" s="14"/>
      <c r="F31" s="14"/>
      <c r="G31" s="42"/>
      <c r="H31" s="43"/>
      <c r="I31" s="13" t="s">
        <v>327</v>
      </c>
    </row>
    <row r="32" spans="1:10">
      <c r="A32" s="5" t="s">
        <v>263</v>
      </c>
      <c r="B32" s="55" t="s">
        <v>323</v>
      </c>
      <c r="C32" s="79"/>
      <c r="D32" s="14">
        <v>3650</v>
      </c>
      <c r="E32" s="14">
        <v>2320</v>
      </c>
      <c r="F32" s="14">
        <f t="shared" si="0"/>
        <v>0</v>
      </c>
      <c r="G32" s="42"/>
      <c r="H32" s="43"/>
      <c r="I32" s="13" t="s">
        <v>15</v>
      </c>
    </row>
    <row r="33" spans="1:9">
      <c r="A33" s="5" t="s">
        <v>270</v>
      </c>
      <c r="B33" s="55" t="s">
        <v>271</v>
      </c>
      <c r="C33" s="79"/>
      <c r="D33" s="14">
        <v>4470</v>
      </c>
      <c r="E33" s="14">
        <v>2740</v>
      </c>
      <c r="F33" s="14">
        <f t="shared" si="0"/>
        <v>0</v>
      </c>
      <c r="G33" s="42"/>
      <c r="H33" s="43"/>
      <c r="I33" s="13" t="s">
        <v>86</v>
      </c>
    </row>
    <row r="34" spans="1:9">
      <c r="A34" s="5" t="s">
        <v>264</v>
      </c>
      <c r="B34" s="55" t="s">
        <v>87</v>
      </c>
      <c r="C34" s="14">
        <f>C33</f>
        <v>0</v>
      </c>
      <c r="D34" s="14"/>
      <c r="E34" s="14"/>
      <c r="F34" s="14"/>
      <c r="G34" s="42"/>
      <c r="H34" s="43"/>
      <c r="I34" s="68" t="s">
        <v>329</v>
      </c>
    </row>
    <row r="35" spans="1:9">
      <c r="A35" s="5" t="s">
        <v>266</v>
      </c>
      <c r="B35" s="55" t="s">
        <v>88</v>
      </c>
      <c r="C35" s="79"/>
      <c r="D35" s="14">
        <v>350</v>
      </c>
      <c r="E35" s="79"/>
      <c r="F35" s="14">
        <f t="shared" si="0"/>
        <v>0</v>
      </c>
      <c r="G35" s="42"/>
      <c r="H35" s="43"/>
      <c r="I35" s="13" t="s">
        <v>89</v>
      </c>
    </row>
    <row r="36" spans="1:9">
      <c r="A36" s="5" t="s">
        <v>265</v>
      </c>
      <c r="B36" s="55" t="s">
        <v>8</v>
      </c>
      <c r="C36" s="14">
        <f>IF(C24="Ja",1,0)</f>
        <v>0</v>
      </c>
      <c r="D36" s="14">
        <v>3900</v>
      </c>
      <c r="E36" s="14">
        <v>5200</v>
      </c>
      <c r="F36" s="14">
        <f t="shared" si="0"/>
        <v>0</v>
      </c>
      <c r="G36" s="42"/>
      <c r="H36" s="43"/>
      <c r="I36" s="13" t="s">
        <v>90</v>
      </c>
    </row>
    <row r="37" spans="1:9">
      <c r="A37" s="5" t="s">
        <v>269</v>
      </c>
      <c r="B37" s="56" t="s">
        <v>31</v>
      </c>
      <c r="C37" s="79"/>
      <c r="D37" s="14">
        <v>3510</v>
      </c>
      <c r="E37" s="14"/>
      <c r="F37" s="14">
        <f t="shared" si="0"/>
        <v>0</v>
      </c>
      <c r="G37" s="42"/>
      <c r="H37" s="43"/>
      <c r="I37" s="13" t="s">
        <v>32</v>
      </c>
    </row>
    <row r="38" spans="1:9">
      <c r="A38" s="5"/>
      <c r="B38" s="55"/>
      <c r="C38" s="14"/>
      <c r="D38" s="32"/>
      <c r="E38" s="32"/>
      <c r="F38" s="32"/>
      <c r="G38" s="44"/>
      <c r="H38" s="45"/>
      <c r="I38" s="13"/>
    </row>
    <row r="39" spans="1:9">
      <c r="A39" s="5"/>
      <c r="B39" s="55"/>
      <c r="C39" s="14"/>
      <c r="D39" s="14"/>
      <c r="E39" s="14"/>
      <c r="F39" s="14"/>
      <c r="G39" s="42"/>
      <c r="H39" s="43"/>
      <c r="I39" s="13"/>
    </row>
    <row r="40" spans="1:9">
      <c r="A40" s="5"/>
      <c r="B40" s="57" t="s">
        <v>39</v>
      </c>
      <c r="C40" s="14"/>
      <c r="D40" s="14"/>
      <c r="E40" s="14"/>
      <c r="F40" s="14"/>
      <c r="G40" s="42"/>
      <c r="H40" s="43"/>
      <c r="I40" s="13"/>
    </row>
    <row r="41" spans="1:9">
      <c r="A41" s="34" t="s">
        <v>293</v>
      </c>
      <c r="B41" s="55" t="s">
        <v>6</v>
      </c>
      <c r="C41" s="14">
        <v>1</v>
      </c>
      <c r="D41" s="14"/>
      <c r="E41" s="14">
        <v>12000</v>
      </c>
      <c r="F41" s="14">
        <f t="shared" ref="F41:F46" si="1">C41*(D41+E41)</f>
        <v>12000</v>
      </c>
      <c r="G41" s="42"/>
      <c r="H41" s="43"/>
      <c r="I41" s="13"/>
    </row>
    <row r="42" spans="1:9">
      <c r="A42" s="34" t="s">
        <v>293</v>
      </c>
      <c r="B42" s="55" t="s">
        <v>7</v>
      </c>
      <c r="C42" s="14">
        <v>1</v>
      </c>
      <c r="D42" s="14"/>
      <c r="E42" s="14">
        <v>12000</v>
      </c>
      <c r="F42" s="14">
        <f t="shared" si="1"/>
        <v>12000</v>
      </c>
      <c r="G42" s="42"/>
      <c r="H42" s="43"/>
      <c r="I42" s="13"/>
    </row>
    <row r="43" spans="1:9">
      <c r="A43" s="34" t="s">
        <v>293</v>
      </c>
      <c r="B43" s="55" t="s">
        <v>34</v>
      </c>
      <c r="C43" s="79"/>
      <c r="D43" s="14"/>
      <c r="E43" s="14">
        <v>980</v>
      </c>
      <c r="F43" s="14">
        <f t="shared" si="1"/>
        <v>0</v>
      </c>
      <c r="G43" s="42"/>
      <c r="H43" s="43"/>
      <c r="I43" s="13"/>
    </row>
    <row r="44" spans="1:9">
      <c r="A44" s="34" t="s">
        <v>293</v>
      </c>
      <c r="B44" s="55" t="s">
        <v>124</v>
      </c>
      <c r="C44" s="79"/>
      <c r="D44" s="14"/>
      <c r="E44" s="14">
        <v>4900</v>
      </c>
      <c r="F44" s="14">
        <f t="shared" si="1"/>
        <v>0</v>
      </c>
      <c r="G44" s="42"/>
      <c r="H44" s="43"/>
      <c r="I44" s="13" t="s">
        <v>35</v>
      </c>
    </row>
    <row r="45" spans="1:9">
      <c r="A45" s="34" t="s">
        <v>293</v>
      </c>
      <c r="B45" s="55" t="s">
        <v>125</v>
      </c>
      <c r="C45" s="79"/>
      <c r="D45" s="14"/>
      <c r="E45" s="14">
        <v>4900</v>
      </c>
      <c r="F45" s="14">
        <f t="shared" si="1"/>
        <v>0</v>
      </c>
      <c r="G45" s="42"/>
      <c r="H45" s="43"/>
      <c r="I45" s="13" t="s">
        <v>35</v>
      </c>
    </row>
    <row r="46" spans="1:9">
      <c r="A46" s="34" t="s">
        <v>293</v>
      </c>
      <c r="B46" s="55" t="s">
        <v>33</v>
      </c>
      <c r="C46" s="14">
        <f>C37</f>
        <v>0</v>
      </c>
      <c r="D46" s="14"/>
      <c r="E46" s="14">
        <v>1500</v>
      </c>
      <c r="F46" s="14">
        <f t="shared" si="1"/>
        <v>0</v>
      </c>
      <c r="G46" s="42"/>
      <c r="H46" s="43"/>
      <c r="I46" s="13" t="s">
        <v>330</v>
      </c>
    </row>
    <row r="47" spans="1:9">
      <c r="A47" s="5"/>
      <c r="B47" s="55"/>
      <c r="C47" s="14"/>
      <c r="D47" s="32"/>
      <c r="E47" s="32"/>
      <c r="F47" s="32"/>
      <c r="G47" s="44"/>
      <c r="H47" s="45"/>
      <c r="I47" s="13"/>
    </row>
    <row r="48" spans="1:9">
      <c r="A48" s="5"/>
      <c r="B48" s="57" t="s">
        <v>37</v>
      </c>
      <c r="C48" s="14"/>
      <c r="D48" s="32"/>
      <c r="E48" s="32"/>
      <c r="F48" s="32"/>
      <c r="G48" s="44"/>
      <c r="H48" s="45"/>
      <c r="I48" s="12"/>
    </row>
    <row r="49" spans="1:10">
      <c r="A49" s="5" t="s">
        <v>267</v>
      </c>
      <c r="B49" s="72" t="s">
        <v>50</v>
      </c>
      <c r="C49" s="79"/>
      <c r="D49" s="14">
        <v>720</v>
      </c>
      <c r="E49" s="14">
        <v>120</v>
      </c>
      <c r="F49" s="14">
        <f>C49*(D49+E49)</f>
        <v>0</v>
      </c>
      <c r="G49" s="42"/>
      <c r="H49" s="43"/>
      <c r="I49" s="13" t="s">
        <v>12</v>
      </c>
      <c r="J49" s="5"/>
    </row>
    <row r="50" spans="1:10">
      <c r="A50" s="5" t="s">
        <v>268</v>
      </c>
      <c r="B50" s="72" t="s">
        <v>51</v>
      </c>
      <c r="C50" s="79"/>
      <c r="D50" s="14">
        <v>1140</v>
      </c>
      <c r="E50" s="14">
        <v>120</v>
      </c>
      <c r="F50" s="14">
        <f t="shared" ref="F50:F60" si="2">C50*(D50+E50)</f>
        <v>0</v>
      </c>
      <c r="G50" s="42"/>
      <c r="H50" s="43"/>
      <c r="I50" s="13" t="s">
        <v>54</v>
      </c>
      <c r="J50" s="5"/>
    </row>
    <row r="51" spans="1:10">
      <c r="A51" s="5" t="s">
        <v>273</v>
      </c>
      <c r="B51" s="72" t="s">
        <v>79</v>
      </c>
      <c r="C51" s="79"/>
      <c r="D51" s="14">
        <v>1278</v>
      </c>
      <c r="E51" s="14">
        <v>120</v>
      </c>
      <c r="F51" s="14">
        <f t="shared" si="2"/>
        <v>0</v>
      </c>
      <c r="G51" s="42"/>
      <c r="H51" s="43"/>
      <c r="I51" s="13" t="s">
        <v>101</v>
      </c>
      <c r="J51" s="5"/>
    </row>
    <row r="52" spans="1:10">
      <c r="A52" s="5" t="s">
        <v>274</v>
      </c>
      <c r="B52" s="72" t="s">
        <v>56</v>
      </c>
      <c r="C52" s="79"/>
      <c r="D52" s="14">
        <v>355</v>
      </c>
      <c r="E52" s="14">
        <v>120</v>
      </c>
      <c r="F52" s="14">
        <f t="shared" si="2"/>
        <v>0</v>
      </c>
      <c r="G52" s="42"/>
      <c r="H52" s="43"/>
      <c r="I52" s="5" t="s">
        <v>97</v>
      </c>
      <c r="J52" s="5"/>
    </row>
    <row r="53" spans="1:10">
      <c r="A53" s="5" t="s">
        <v>275</v>
      </c>
      <c r="B53" s="72" t="s">
        <v>91</v>
      </c>
      <c r="C53" s="83"/>
      <c r="D53" s="30">
        <v>85</v>
      </c>
      <c r="E53" s="30"/>
      <c r="F53" s="30">
        <f t="shared" si="2"/>
        <v>0</v>
      </c>
      <c r="G53" s="42"/>
      <c r="H53" s="46"/>
      <c r="I53" s="5" t="s">
        <v>317</v>
      </c>
      <c r="J53" s="5"/>
    </row>
    <row r="54" spans="1:10">
      <c r="A54" s="5" t="s">
        <v>279</v>
      </c>
      <c r="B54" s="72" t="s">
        <v>92</v>
      </c>
      <c r="C54" s="83"/>
      <c r="D54" s="30">
        <v>85</v>
      </c>
      <c r="E54" s="30"/>
      <c r="F54" s="30">
        <f t="shared" si="2"/>
        <v>0</v>
      </c>
      <c r="G54" s="42"/>
      <c r="H54" s="46"/>
      <c r="I54" s="5" t="s">
        <v>318</v>
      </c>
      <c r="J54" s="5"/>
    </row>
    <row r="55" spans="1:10">
      <c r="A55" s="5" t="s">
        <v>276</v>
      </c>
      <c r="B55" s="72" t="s">
        <v>93</v>
      </c>
      <c r="C55" s="83"/>
      <c r="D55" s="30">
        <v>305</v>
      </c>
      <c r="E55" s="30"/>
      <c r="F55" s="30">
        <f t="shared" si="2"/>
        <v>0</v>
      </c>
      <c r="G55" s="42"/>
      <c r="H55" s="46"/>
      <c r="I55" s="5" t="s">
        <v>94</v>
      </c>
      <c r="J55" s="5"/>
    </row>
    <row r="56" spans="1:10">
      <c r="A56" s="5" t="s">
        <v>277</v>
      </c>
      <c r="B56" s="72" t="s">
        <v>95</v>
      </c>
      <c r="C56" s="83"/>
      <c r="D56" s="30">
        <v>305</v>
      </c>
      <c r="E56" s="30"/>
      <c r="F56" s="30">
        <f t="shared" si="2"/>
        <v>0</v>
      </c>
      <c r="G56" s="42"/>
      <c r="H56" s="46"/>
      <c r="I56" s="5" t="s">
        <v>96</v>
      </c>
      <c r="J56" s="5"/>
    </row>
    <row r="57" spans="1:10">
      <c r="A57" s="5" t="s">
        <v>278</v>
      </c>
      <c r="B57" s="72" t="s">
        <v>98</v>
      </c>
      <c r="C57" s="83"/>
      <c r="D57" s="30">
        <v>332</v>
      </c>
      <c r="E57" s="30"/>
      <c r="F57" s="30">
        <f t="shared" si="2"/>
        <v>0</v>
      </c>
      <c r="G57" s="42"/>
      <c r="H57" s="46"/>
      <c r="I57" s="5" t="s">
        <v>99</v>
      </c>
      <c r="J57" s="5"/>
    </row>
    <row r="58" spans="1:10">
      <c r="A58" s="5"/>
      <c r="B58" s="72"/>
      <c r="C58" s="32"/>
      <c r="D58" s="14"/>
      <c r="E58" s="14"/>
      <c r="F58" s="14"/>
      <c r="G58" s="42"/>
      <c r="H58" s="43"/>
      <c r="I58" s="13"/>
      <c r="J58" s="5"/>
    </row>
    <row r="59" spans="1:10">
      <c r="A59" s="5" t="s">
        <v>280</v>
      </c>
      <c r="B59" s="72" t="s">
        <v>282</v>
      </c>
      <c r="C59" s="79"/>
      <c r="D59" s="14">
        <v>2650</v>
      </c>
      <c r="E59" s="14">
        <v>120</v>
      </c>
      <c r="F59" s="14">
        <f t="shared" si="2"/>
        <v>0</v>
      </c>
      <c r="G59" s="42"/>
      <c r="H59" s="43"/>
      <c r="I59" s="13" t="s">
        <v>68</v>
      </c>
      <c r="J59" s="5"/>
    </row>
    <row r="60" spans="1:10">
      <c r="A60" s="5" t="s">
        <v>281</v>
      </c>
      <c r="B60" s="72" t="s">
        <v>283</v>
      </c>
      <c r="C60" s="79"/>
      <c r="D60" s="14">
        <v>2650</v>
      </c>
      <c r="E60" s="14">
        <v>120</v>
      </c>
      <c r="F60" s="14">
        <f t="shared" si="2"/>
        <v>0</v>
      </c>
      <c r="G60" s="42"/>
      <c r="H60" s="43"/>
      <c r="I60" s="13"/>
      <c r="J60" s="5"/>
    </row>
    <row r="61" spans="1:10">
      <c r="A61" s="5" t="s">
        <v>267</v>
      </c>
      <c r="B61" s="72" t="s">
        <v>284</v>
      </c>
      <c r="C61" s="79"/>
      <c r="D61" s="14">
        <v>720</v>
      </c>
      <c r="E61" s="14">
        <v>120</v>
      </c>
      <c r="F61" s="14">
        <f t="shared" ref="F61:F74" si="3">C61*(D61+E61)</f>
        <v>0</v>
      </c>
      <c r="G61" s="42"/>
      <c r="H61" s="43"/>
      <c r="I61" s="13" t="s">
        <v>70</v>
      </c>
      <c r="J61" s="5"/>
    </row>
    <row r="62" spans="1:10">
      <c r="A62" s="5" t="s">
        <v>268</v>
      </c>
      <c r="B62" s="72" t="s">
        <v>285</v>
      </c>
      <c r="C62" s="79"/>
      <c r="D62" s="14">
        <v>1140</v>
      </c>
      <c r="E62" s="14">
        <v>120</v>
      </c>
      <c r="F62" s="14">
        <f t="shared" si="3"/>
        <v>0</v>
      </c>
      <c r="G62" s="42"/>
      <c r="H62" s="43"/>
      <c r="I62" s="13" t="s">
        <v>286</v>
      </c>
      <c r="J62" s="5"/>
    </row>
    <row r="63" spans="1:10">
      <c r="A63" s="5" t="s">
        <v>287</v>
      </c>
      <c r="B63" s="72" t="s">
        <v>48</v>
      </c>
      <c r="C63" s="79"/>
      <c r="D63" s="14">
        <v>1060</v>
      </c>
      <c r="E63" s="14">
        <v>300</v>
      </c>
      <c r="F63" s="14">
        <f t="shared" si="3"/>
        <v>0</v>
      </c>
      <c r="G63" s="42"/>
      <c r="H63" s="43"/>
      <c r="I63" s="13" t="s">
        <v>52</v>
      </c>
      <c r="J63" s="5"/>
    </row>
    <row r="64" spans="1:10">
      <c r="A64" s="5" t="s">
        <v>288</v>
      </c>
      <c r="B64" s="72" t="s">
        <v>0</v>
      </c>
      <c r="C64" s="79"/>
      <c r="D64" s="14">
        <v>9310</v>
      </c>
      <c r="E64" s="14">
        <v>300</v>
      </c>
      <c r="F64" s="14">
        <f t="shared" si="3"/>
        <v>0</v>
      </c>
      <c r="G64" s="42"/>
      <c r="H64" s="43"/>
      <c r="I64" s="13" t="s">
        <v>14</v>
      </c>
      <c r="J64" s="5"/>
    </row>
    <row r="65" spans="1:10">
      <c r="A65" s="5" t="s">
        <v>292</v>
      </c>
      <c r="B65" s="72" t="s">
        <v>59</v>
      </c>
      <c r="C65" s="79"/>
      <c r="D65" s="14">
        <v>3840</v>
      </c>
      <c r="E65" s="14">
        <v>300</v>
      </c>
      <c r="F65" s="14">
        <f t="shared" si="3"/>
        <v>0</v>
      </c>
      <c r="G65" s="42"/>
      <c r="H65" s="43"/>
      <c r="I65" s="13" t="s">
        <v>60</v>
      </c>
      <c r="J65" s="5"/>
    </row>
    <row r="66" spans="1:10" ht="30">
      <c r="A66" s="5" t="s">
        <v>272</v>
      </c>
      <c r="B66" s="73" t="s">
        <v>104</v>
      </c>
      <c r="C66" s="83"/>
      <c r="D66" s="30">
        <v>1930</v>
      </c>
      <c r="E66" s="30">
        <v>300</v>
      </c>
      <c r="F66" s="30">
        <f t="shared" si="3"/>
        <v>0</v>
      </c>
      <c r="G66" s="42"/>
      <c r="H66" s="46"/>
      <c r="I66" s="5" t="s">
        <v>105</v>
      </c>
      <c r="J66" s="5"/>
    </row>
    <row r="67" spans="1:10">
      <c r="A67" s="5" t="s">
        <v>312</v>
      </c>
      <c r="B67" s="72" t="s">
        <v>100</v>
      </c>
      <c r="C67" s="85"/>
      <c r="D67" s="52">
        <v>4450</v>
      </c>
      <c r="E67" s="52">
        <v>300</v>
      </c>
      <c r="F67" s="52">
        <f t="shared" si="3"/>
        <v>0</v>
      </c>
      <c r="G67" s="47"/>
      <c r="H67" s="48"/>
      <c r="I67" s="15" t="s">
        <v>332</v>
      </c>
      <c r="J67" s="5"/>
    </row>
    <row r="68" spans="1:10">
      <c r="A68" s="5"/>
      <c r="B68" s="70" t="s">
        <v>333</v>
      </c>
      <c r="C68" s="85"/>
      <c r="D68" s="52">
        <v>750</v>
      </c>
      <c r="E68" s="52"/>
      <c r="F68" s="52">
        <f t="shared" si="3"/>
        <v>0</v>
      </c>
      <c r="G68" s="47"/>
      <c r="H68" s="48"/>
      <c r="I68" s="15" t="s">
        <v>333</v>
      </c>
      <c r="J68" s="5"/>
    </row>
    <row r="69" spans="1:10">
      <c r="A69" s="5"/>
      <c r="B69" s="71" t="s">
        <v>334</v>
      </c>
      <c r="C69" s="85"/>
      <c r="D69" s="52">
        <v>750</v>
      </c>
      <c r="E69" s="52"/>
      <c r="F69" s="52">
        <f t="shared" si="3"/>
        <v>0</v>
      </c>
      <c r="G69" s="47"/>
      <c r="H69" s="48"/>
      <c r="I69" s="15" t="s">
        <v>334</v>
      </c>
      <c r="J69" s="5"/>
    </row>
    <row r="70" spans="1:10">
      <c r="A70" s="5" t="s">
        <v>289</v>
      </c>
      <c r="B70" s="72" t="s">
        <v>57</v>
      </c>
      <c r="C70" s="79"/>
      <c r="D70" s="14">
        <v>4818</v>
      </c>
      <c r="E70" s="14">
        <v>1200</v>
      </c>
      <c r="F70" s="14">
        <f t="shared" si="3"/>
        <v>0</v>
      </c>
      <c r="G70" s="42"/>
      <c r="H70" s="43"/>
      <c r="I70" s="13" t="s">
        <v>58</v>
      </c>
      <c r="J70" s="5"/>
    </row>
    <row r="71" spans="1:10">
      <c r="A71" s="5" t="s">
        <v>290</v>
      </c>
      <c r="B71" s="72" t="s">
        <v>102</v>
      </c>
      <c r="C71" s="83"/>
      <c r="D71" s="30">
        <v>3840</v>
      </c>
      <c r="E71" s="30">
        <v>300</v>
      </c>
      <c r="F71" s="30">
        <f>C71*(D71+E71)</f>
        <v>0</v>
      </c>
      <c r="G71" s="42"/>
      <c r="H71" s="46"/>
      <c r="I71" s="5" t="s">
        <v>103</v>
      </c>
      <c r="J71" s="5"/>
    </row>
    <row r="72" spans="1:10">
      <c r="A72" s="5" t="s">
        <v>291</v>
      </c>
      <c r="B72" s="72" t="s">
        <v>36</v>
      </c>
      <c r="C72" s="79"/>
      <c r="D72" s="14">
        <v>1920</v>
      </c>
      <c r="E72" s="14">
        <v>300</v>
      </c>
      <c r="F72" s="14">
        <f t="shared" si="3"/>
        <v>0</v>
      </c>
      <c r="G72" s="42"/>
      <c r="H72" s="43"/>
      <c r="I72" s="13" t="s">
        <v>53</v>
      </c>
      <c r="J72" s="5"/>
    </row>
    <row r="73" spans="1:10">
      <c r="A73" s="34" t="s">
        <v>293</v>
      </c>
      <c r="B73" s="72" t="s">
        <v>69</v>
      </c>
      <c r="C73" s="79"/>
      <c r="D73" s="14">
        <v>1860</v>
      </c>
      <c r="E73" s="14">
        <v>300</v>
      </c>
      <c r="F73" s="14">
        <f t="shared" si="3"/>
        <v>0</v>
      </c>
      <c r="G73" s="42"/>
      <c r="H73" s="43"/>
      <c r="I73" s="67" t="s">
        <v>326</v>
      </c>
      <c r="J73" s="5"/>
    </row>
    <row r="74" spans="1:10">
      <c r="A74" s="34" t="s">
        <v>293</v>
      </c>
      <c r="B74" s="72" t="s">
        <v>43</v>
      </c>
      <c r="C74" s="79"/>
      <c r="D74" s="14">
        <v>0</v>
      </c>
      <c r="E74" s="14">
        <v>0</v>
      </c>
      <c r="F74" s="14">
        <f t="shared" si="3"/>
        <v>0</v>
      </c>
      <c r="G74" s="42">
        <v>40</v>
      </c>
      <c r="H74" s="43">
        <f>C74*G74*12</f>
        <v>0</v>
      </c>
      <c r="I74" s="13" t="s">
        <v>325</v>
      </c>
      <c r="J74" s="5"/>
    </row>
    <row r="75" spans="1:10">
      <c r="A75" s="34"/>
      <c r="B75" s="55"/>
      <c r="C75" s="14"/>
      <c r="D75" s="14"/>
      <c r="E75" s="14"/>
      <c r="F75" s="14"/>
      <c r="G75" s="42"/>
      <c r="H75" s="46"/>
      <c r="I75" s="13"/>
    </row>
    <row r="76" spans="1:10">
      <c r="A76" s="5"/>
      <c r="B76" s="57" t="s">
        <v>75</v>
      </c>
      <c r="C76" s="14"/>
      <c r="D76" s="32"/>
      <c r="E76" s="32"/>
      <c r="F76" s="32"/>
      <c r="G76" s="44"/>
      <c r="H76" s="45"/>
      <c r="I76" s="13"/>
    </row>
    <row r="77" spans="1:10">
      <c r="A77" s="5" t="s">
        <v>299</v>
      </c>
      <c r="B77" s="72" t="s">
        <v>295</v>
      </c>
      <c r="C77" s="79"/>
      <c r="D77" s="14">
        <v>1260</v>
      </c>
      <c r="E77" s="14">
        <v>300</v>
      </c>
      <c r="F77" s="14">
        <f>C77*(D77+E77)</f>
        <v>0</v>
      </c>
      <c r="G77" s="42"/>
      <c r="H77" s="43"/>
      <c r="I77" s="13" t="s">
        <v>30</v>
      </c>
      <c r="J77" s="5"/>
    </row>
    <row r="78" spans="1:10">
      <c r="A78" s="5" t="s">
        <v>294</v>
      </c>
      <c r="B78" s="72" t="s">
        <v>296</v>
      </c>
      <c r="C78" s="79"/>
      <c r="D78" s="14">
        <v>1260</v>
      </c>
      <c r="E78" s="14">
        <v>300</v>
      </c>
      <c r="F78" s="14">
        <f>C78*(D78+E78)</f>
        <v>0</v>
      </c>
      <c r="G78" s="42"/>
      <c r="H78" s="43"/>
      <c r="I78" s="13" t="s">
        <v>76</v>
      </c>
      <c r="J78" s="5"/>
    </row>
    <row r="79" spans="1:10">
      <c r="A79" s="5" t="s">
        <v>297</v>
      </c>
      <c r="B79" s="72" t="s">
        <v>298</v>
      </c>
      <c r="C79" s="79"/>
      <c r="D79" s="14">
        <v>1360</v>
      </c>
      <c r="E79" s="14">
        <v>300</v>
      </c>
      <c r="F79" s="14">
        <f>C79*(D79+E79)</f>
        <v>0</v>
      </c>
      <c r="G79" s="42"/>
      <c r="H79" s="43"/>
      <c r="I79" s="13" t="s">
        <v>77</v>
      </c>
      <c r="J79" s="5"/>
    </row>
    <row r="80" spans="1:10">
      <c r="A80" s="5" t="s">
        <v>265</v>
      </c>
      <c r="B80" s="72" t="s">
        <v>78</v>
      </c>
      <c r="C80" s="79"/>
      <c r="D80" s="14">
        <v>860</v>
      </c>
      <c r="E80" s="14">
        <v>300</v>
      </c>
      <c r="F80" s="14">
        <f>C80*(D80+E80)</f>
        <v>0</v>
      </c>
      <c r="G80" s="42"/>
      <c r="H80" s="43"/>
      <c r="I80" s="13" t="s">
        <v>81</v>
      </c>
      <c r="J80" s="5"/>
    </row>
    <row r="81" spans="1:10">
      <c r="A81" s="5"/>
      <c r="B81" s="56"/>
      <c r="C81" s="14"/>
      <c r="D81" s="14"/>
      <c r="E81" s="14"/>
      <c r="F81" s="14"/>
      <c r="G81" s="42"/>
      <c r="H81" s="43"/>
      <c r="I81" s="13"/>
      <c r="J81" s="5"/>
    </row>
    <row r="82" spans="1:10">
      <c r="A82" s="5"/>
      <c r="B82" s="56"/>
      <c r="C82" s="79"/>
      <c r="D82" s="14"/>
      <c r="E82" s="14"/>
      <c r="F82" s="14"/>
      <c r="G82" s="42"/>
      <c r="H82" s="43"/>
      <c r="I82" s="13"/>
      <c r="J82" s="5"/>
    </row>
    <row r="83" spans="1:10">
      <c r="A83" s="5"/>
      <c r="B83" s="57" t="s">
        <v>49</v>
      </c>
      <c r="C83" s="14"/>
      <c r="D83" s="32"/>
      <c r="E83" s="32"/>
      <c r="F83" s="32"/>
      <c r="G83" s="44"/>
      <c r="H83" s="45"/>
      <c r="I83" s="13"/>
    </row>
    <row r="84" spans="1:10">
      <c r="A84" s="5" t="s">
        <v>306</v>
      </c>
      <c r="B84" s="72" t="s">
        <v>335</v>
      </c>
      <c r="C84" s="74">
        <f>C18</f>
        <v>0</v>
      </c>
      <c r="D84" s="77">
        <v>3720</v>
      </c>
      <c r="E84" s="77">
        <v>745</v>
      </c>
      <c r="F84" s="14">
        <f>C84*(D84+E84)</f>
        <v>0</v>
      </c>
      <c r="G84" s="42">
        <v>45</v>
      </c>
      <c r="H84" s="43">
        <f>C84*G84*12</f>
        <v>0</v>
      </c>
      <c r="I84" s="13" t="s">
        <v>84</v>
      </c>
      <c r="J84" s="5"/>
    </row>
    <row r="85" spans="1:10">
      <c r="A85" s="5" t="s">
        <v>307</v>
      </c>
      <c r="B85" s="72" t="s">
        <v>336</v>
      </c>
      <c r="C85" s="74">
        <f>C19</f>
        <v>0</v>
      </c>
      <c r="D85" s="77">
        <v>3720</v>
      </c>
      <c r="E85" s="77">
        <v>745</v>
      </c>
      <c r="F85" s="14">
        <f>C85*(D85+E85)</f>
        <v>0</v>
      </c>
      <c r="G85" s="42">
        <v>45</v>
      </c>
      <c r="H85" s="43">
        <f>C85*G85*12</f>
        <v>0</v>
      </c>
      <c r="I85" s="13" t="s">
        <v>84</v>
      </c>
      <c r="J85" s="5"/>
    </row>
    <row r="86" spans="1:10">
      <c r="A86" s="5" t="s">
        <v>303</v>
      </c>
      <c r="B86" s="72" t="s">
        <v>337</v>
      </c>
      <c r="C86" s="75"/>
      <c r="D86" s="77">
        <v>3720</v>
      </c>
      <c r="E86" s="77">
        <v>745</v>
      </c>
      <c r="F86" s="14">
        <f>C86*(D86+E86)</f>
        <v>0</v>
      </c>
      <c r="G86" s="42"/>
      <c r="H86" s="43"/>
      <c r="I86" s="13"/>
      <c r="J86" s="5"/>
    </row>
    <row r="87" spans="1:10">
      <c r="A87" s="5" t="s">
        <v>300</v>
      </c>
      <c r="B87" s="72" t="s">
        <v>338</v>
      </c>
      <c r="C87" s="75"/>
      <c r="D87" s="77">
        <v>3720</v>
      </c>
      <c r="E87" s="77">
        <v>745</v>
      </c>
      <c r="F87" s="14">
        <f t="shared" ref="F87:F88" si="4">C87*(D87+E87)</f>
        <v>0</v>
      </c>
      <c r="G87" s="42"/>
      <c r="H87" s="43"/>
      <c r="I87" s="13" t="s">
        <v>45</v>
      </c>
      <c r="J87" s="5"/>
    </row>
    <row r="88" spans="1:10">
      <c r="A88" s="5" t="s">
        <v>301</v>
      </c>
      <c r="B88" s="72" t="s">
        <v>339</v>
      </c>
      <c r="C88" s="75"/>
      <c r="D88" s="31">
        <v>1500</v>
      </c>
      <c r="E88" s="31">
        <v>745</v>
      </c>
      <c r="F88" s="14">
        <f t="shared" si="4"/>
        <v>0</v>
      </c>
      <c r="G88" s="42"/>
      <c r="H88" s="43"/>
      <c r="I88" s="13" t="s">
        <v>46</v>
      </c>
      <c r="J88" s="5"/>
    </row>
    <row r="89" spans="1:10">
      <c r="A89" s="5"/>
      <c r="B89" s="72" t="s">
        <v>340</v>
      </c>
      <c r="C89" s="75"/>
      <c r="D89" s="31">
        <v>1500</v>
      </c>
      <c r="E89" s="31">
        <v>745</v>
      </c>
      <c r="F89" s="32"/>
      <c r="G89" s="44"/>
      <c r="H89" s="45"/>
      <c r="I89" s="13"/>
    </row>
    <row r="90" spans="1:10">
      <c r="A90" s="5"/>
      <c r="B90" s="72" t="s">
        <v>341</v>
      </c>
      <c r="C90" s="75"/>
      <c r="D90" s="31">
        <v>1500</v>
      </c>
      <c r="E90" s="31">
        <v>745</v>
      </c>
      <c r="F90" s="32"/>
      <c r="G90" s="44"/>
      <c r="H90" s="45"/>
      <c r="I90" s="13"/>
    </row>
    <row r="91" spans="1:10">
      <c r="A91" s="5"/>
      <c r="B91" s="72" t="s">
        <v>342</v>
      </c>
      <c r="C91" s="75"/>
      <c r="D91" s="31">
        <v>1500</v>
      </c>
      <c r="E91" s="31">
        <v>745</v>
      </c>
      <c r="F91" s="32"/>
      <c r="G91" s="44"/>
      <c r="H91" s="45"/>
      <c r="I91" s="13"/>
    </row>
    <row r="92" spans="1:10">
      <c r="A92" s="5"/>
      <c r="B92" s="72" t="s">
        <v>343</v>
      </c>
      <c r="C92" s="76">
        <f>(C84+C85)/4</f>
        <v>0</v>
      </c>
      <c r="D92" s="31">
        <v>2950</v>
      </c>
      <c r="E92" s="31">
        <v>745</v>
      </c>
      <c r="F92" s="32"/>
      <c r="G92" s="44"/>
      <c r="H92" s="45"/>
      <c r="I92" s="68" t="s">
        <v>350</v>
      </c>
    </row>
    <row r="93" spans="1:10">
      <c r="A93" s="5"/>
      <c r="B93" s="72" t="s">
        <v>344</v>
      </c>
      <c r="C93" s="76">
        <f>IF(C20="Ja",1,0)</f>
        <v>0</v>
      </c>
      <c r="F93" s="32"/>
      <c r="G93" s="86">
        <v>40</v>
      </c>
      <c r="H93" s="49">
        <f>(C84+C85)*G93*C93</f>
        <v>0</v>
      </c>
      <c r="I93" s="13" t="s">
        <v>351</v>
      </c>
    </row>
    <row r="94" spans="1:10">
      <c r="A94" s="5"/>
      <c r="B94" s="72" t="s">
        <v>345</v>
      </c>
      <c r="C94" s="75"/>
      <c r="D94" s="31">
        <v>175</v>
      </c>
      <c r="F94" s="32"/>
      <c r="G94" s="44"/>
      <c r="H94" s="45"/>
      <c r="I94" s="13"/>
    </row>
    <row r="95" spans="1:10">
      <c r="A95" s="5"/>
      <c r="B95" s="72" t="s">
        <v>346</v>
      </c>
      <c r="C95" s="75"/>
      <c r="D95" s="31">
        <v>5200</v>
      </c>
      <c r="E95" s="31">
        <v>745</v>
      </c>
      <c r="F95" s="32"/>
      <c r="G95" s="44"/>
      <c r="H95" s="45"/>
      <c r="I95" s="13"/>
    </row>
    <row r="96" spans="1:10">
      <c r="A96" s="5"/>
      <c r="B96" s="72" t="s">
        <v>347</v>
      </c>
      <c r="C96" s="74">
        <f>C95</f>
        <v>0</v>
      </c>
      <c r="D96" s="31">
        <v>345</v>
      </c>
      <c r="F96" s="32"/>
      <c r="G96" s="44"/>
      <c r="H96" s="45"/>
      <c r="I96" s="13"/>
    </row>
    <row r="97" spans="1:9">
      <c r="A97" s="5"/>
      <c r="B97" s="68" t="s">
        <v>11</v>
      </c>
      <c r="C97" s="74" t="str">
        <f>C24</f>
        <v>Nei</v>
      </c>
      <c r="D97" s="31">
        <v>560</v>
      </c>
      <c r="E97" s="31">
        <v>120</v>
      </c>
      <c r="F97" s="32"/>
      <c r="G97" s="44"/>
      <c r="H97" s="45"/>
      <c r="I97" s="13"/>
    </row>
    <row r="98" spans="1:9">
      <c r="A98" s="5"/>
      <c r="B98" s="68" t="s">
        <v>2</v>
      </c>
      <c r="C98" s="74">
        <f>C25</f>
        <v>0</v>
      </c>
      <c r="D98" s="31">
        <v>560</v>
      </c>
      <c r="E98" s="31">
        <v>120</v>
      </c>
      <c r="F98" s="32"/>
      <c r="G98" s="44"/>
      <c r="H98" s="45"/>
      <c r="I98" s="13"/>
    </row>
    <row r="99" spans="1:9">
      <c r="A99" s="5"/>
      <c r="B99" s="55"/>
      <c r="C99" s="14"/>
      <c r="D99" s="32"/>
      <c r="E99" s="32"/>
      <c r="F99" s="32"/>
      <c r="G99" s="44"/>
      <c r="H99" s="45"/>
      <c r="I99" s="13"/>
    </row>
    <row r="100" spans="1:9">
      <c r="A100" s="5"/>
      <c r="B100" s="57" t="s">
        <v>40</v>
      </c>
      <c r="C100" s="14"/>
      <c r="D100" s="32"/>
      <c r="E100" s="32"/>
      <c r="F100" s="32"/>
      <c r="G100" s="44"/>
      <c r="H100" s="45"/>
      <c r="I100" s="13"/>
    </row>
    <row r="101" spans="1:9">
      <c r="A101" s="5" t="s">
        <v>308</v>
      </c>
      <c r="B101" s="72" t="s">
        <v>106</v>
      </c>
      <c r="C101" s="83"/>
      <c r="D101" s="30">
        <v>2420</v>
      </c>
      <c r="E101" s="30"/>
      <c r="F101" s="30">
        <f t="shared" ref="F101:F115" si="5">C101*(D101+E101)</f>
        <v>0</v>
      </c>
      <c r="G101" s="42">
        <v>195</v>
      </c>
      <c r="H101" s="43">
        <f t="shared" ref="H101:H115" si="6">G101*C101*12</f>
        <v>0</v>
      </c>
      <c r="I101" s="5" t="s">
        <v>107</v>
      </c>
    </row>
    <row r="102" spans="1:9">
      <c r="A102" s="5" t="s">
        <v>309</v>
      </c>
      <c r="B102" s="72" t="s">
        <v>108</v>
      </c>
      <c r="C102" s="83"/>
      <c r="D102" s="30">
        <v>2420</v>
      </c>
      <c r="E102" s="30"/>
      <c r="F102" s="30">
        <f t="shared" si="5"/>
        <v>0</v>
      </c>
      <c r="G102" s="42">
        <v>195</v>
      </c>
      <c r="H102" s="43">
        <f t="shared" si="6"/>
        <v>0</v>
      </c>
      <c r="I102" s="5" t="s">
        <v>107</v>
      </c>
    </row>
    <row r="103" spans="1:9">
      <c r="A103" s="5" t="s">
        <v>310</v>
      </c>
      <c r="B103" s="72" t="s">
        <v>109</v>
      </c>
      <c r="C103" s="83"/>
      <c r="D103" s="30">
        <v>2420</v>
      </c>
      <c r="E103" s="30"/>
      <c r="F103" s="30">
        <f t="shared" si="5"/>
        <v>0</v>
      </c>
      <c r="G103" s="42">
        <v>195</v>
      </c>
      <c r="H103" s="43">
        <f t="shared" si="6"/>
        <v>0</v>
      </c>
      <c r="I103" s="5" t="s">
        <v>107</v>
      </c>
    </row>
    <row r="104" spans="1:9">
      <c r="A104" s="5" t="s">
        <v>311</v>
      </c>
      <c r="B104" s="72" t="s">
        <v>110</v>
      </c>
      <c r="C104" s="83"/>
      <c r="D104" s="30">
        <v>2420</v>
      </c>
      <c r="E104" s="30"/>
      <c r="F104" s="30">
        <f t="shared" si="5"/>
        <v>0</v>
      </c>
      <c r="G104" s="42">
        <v>195</v>
      </c>
      <c r="H104" s="43">
        <f t="shared" si="6"/>
        <v>0</v>
      </c>
      <c r="I104" s="5" t="s">
        <v>107</v>
      </c>
    </row>
    <row r="105" spans="1:9">
      <c r="A105" s="34" t="s">
        <v>293</v>
      </c>
      <c r="B105" s="72" t="s">
        <v>111</v>
      </c>
      <c r="C105" s="83"/>
      <c r="D105" s="30">
        <v>1790</v>
      </c>
      <c r="E105" s="30"/>
      <c r="F105" s="30">
        <f t="shared" si="5"/>
        <v>0</v>
      </c>
      <c r="G105" s="42">
        <v>195</v>
      </c>
      <c r="H105" s="43">
        <f t="shared" si="6"/>
        <v>0</v>
      </c>
      <c r="I105" s="5" t="s">
        <v>112</v>
      </c>
    </row>
    <row r="106" spans="1:9">
      <c r="A106" s="34" t="s">
        <v>293</v>
      </c>
      <c r="B106" s="72" t="s">
        <v>113</v>
      </c>
      <c r="C106" s="83"/>
      <c r="D106" s="30">
        <v>2340</v>
      </c>
      <c r="E106" s="30"/>
      <c r="F106" s="30">
        <f t="shared" si="5"/>
        <v>0</v>
      </c>
      <c r="G106" s="42">
        <v>195</v>
      </c>
      <c r="H106" s="43">
        <f t="shared" si="6"/>
        <v>0</v>
      </c>
      <c r="I106" s="5" t="s">
        <v>112</v>
      </c>
    </row>
    <row r="107" spans="1:9">
      <c r="A107" s="34" t="s">
        <v>293</v>
      </c>
      <c r="B107" s="72" t="s">
        <v>114</v>
      </c>
      <c r="C107" s="83"/>
      <c r="D107" s="30">
        <v>1790</v>
      </c>
      <c r="E107" s="30"/>
      <c r="F107" s="30">
        <f t="shared" si="5"/>
        <v>0</v>
      </c>
      <c r="G107" s="42">
        <v>195</v>
      </c>
      <c r="H107" s="43">
        <f t="shared" si="6"/>
        <v>0</v>
      </c>
      <c r="I107" s="5" t="s">
        <v>112</v>
      </c>
    </row>
    <row r="108" spans="1:9">
      <c r="A108" s="34" t="s">
        <v>293</v>
      </c>
      <c r="B108" s="72" t="s">
        <v>115</v>
      </c>
      <c r="C108" s="83"/>
      <c r="D108" s="30">
        <v>5720</v>
      </c>
      <c r="E108" s="30"/>
      <c r="F108" s="30">
        <f t="shared" si="5"/>
        <v>0</v>
      </c>
      <c r="G108" s="42">
        <v>195</v>
      </c>
      <c r="H108" s="43">
        <f t="shared" si="6"/>
        <v>0</v>
      </c>
      <c r="I108" s="5" t="s">
        <v>112</v>
      </c>
    </row>
    <row r="109" spans="1:9">
      <c r="A109" s="34" t="s">
        <v>293</v>
      </c>
      <c r="B109" s="72" t="s">
        <v>116</v>
      </c>
      <c r="C109" s="83"/>
      <c r="D109" s="30">
        <v>5720</v>
      </c>
      <c r="E109" s="30"/>
      <c r="F109" s="30">
        <f t="shared" si="5"/>
        <v>0</v>
      </c>
      <c r="G109" s="42">
        <v>195</v>
      </c>
      <c r="H109" s="43">
        <f t="shared" si="6"/>
        <v>0</v>
      </c>
      <c r="I109" s="5" t="s">
        <v>112</v>
      </c>
    </row>
    <row r="110" spans="1:9">
      <c r="A110" s="34" t="s">
        <v>293</v>
      </c>
      <c r="B110" s="72" t="s">
        <v>117</v>
      </c>
      <c r="C110" s="83"/>
      <c r="D110" s="30">
        <v>5720</v>
      </c>
      <c r="E110" s="30"/>
      <c r="F110" s="30">
        <f t="shared" si="5"/>
        <v>0</v>
      </c>
      <c r="G110" s="42">
        <v>195</v>
      </c>
      <c r="H110" s="43">
        <f t="shared" si="6"/>
        <v>0</v>
      </c>
      <c r="I110" s="5" t="s">
        <v>112</v>
      </c>
    </row>
    <row r="111" spans="1:9">
      <c r="A111" s="34" t="s">
        <v>293</v>
      </c>
      <c r="B111" s="72" t="s">
        <v>118</v>
      </c>
      <c r="C111" s="83"/>
      <c r="D111" s="30">
        <v>2150</v>
      </c>
      <c r="E111" s="30"/>
      <c r="F111" s="30">
        <f t="shared" si="5"/>
        <v>0</v>
      </c>
      <c r="G111" s="42">
        <v>195</v>
      </c>
      <c r="H111" s="43">
        <f t="shared" si="6"/>
        <v>0</v>
      </c>
      <c r="I111" s="5" t="s">
        <v>112</v>
      </c>
    </row>
    <row r="112" spans="1:9">
      <c r="A112" s="34" t="s">
        <v>293</v>
      </c>
      <c r="B112" s="72" t="s">
        <v>119</v>
      </c>
      <c r="C112" s="83"/>
      <c r="D112" s="30">
        <v>2150</v>
      </c>
      <c r="E112" s="30"/>
      <c r="F112" s="30">
        <f t="shared" si="5"/>
        <v>0</v>
      </c>
      <c r="G112" s="42">
        <v>195</v>
      </c>
      <c r="H112" s="43">
        <f t="shared" si="6"/>
        <v>0</v>
      </c>
      <c r="I112" s="5" t="s">
        <v>112</v>
      </c>
    </row>
    <row r="113" spans="1:10">
      <c r="A113" s="34" t="s">
        <v>293</v>
      </c>
      <c r="B113" s="72" t="s">
        <v>120</v>
      </c>
      <c r="C113" s="83"/>
      <c r="D113" s="30">
        <v>2150</v>
      </c>
      <c r="E113" s="30"/>
      <c r="F113" s="30">
        <f t="shared" si="5"/>
        <v>0</v>
      </c>
      <c r="G113" s="42">
        <v>195</v>
      </c>
      <c r="H113" s="43">
        <f t="shared" si="6"/>
        <v>0</v>
      </c>
      <c r="I113" s="5" t="s">
        <v>112</v>
      </c>
    </row>
    <row r="114" spans="1:10">
      <c r="A114" s="34" t="s">
        <v>293</v>
      </c>
      <c r="B114" s="72" t="s">
        <v>121</v>
      </c>
      <c r="C114" s="83"/>
      <c r="D114" s="30">
        <v>1790</v>
      </c>
      <c r="E114" s="30"/>
      <c r="F114" s="30">
        <f t="shared" si="5"/>
        <v>0</v>
      </c>
      <c r="G114" s="42">
        <v>195</v>
      </c>
      <c r="H114" s="43">
        <f t="shared" si="6"/>
        <v>0</v>
      </c>
      <c r="I114" s="5" t="s">
        <v>112</v>
      </c>
    </row>
    <row r="115" spans="1:10">
      <c r="A115" s="34" t="s">
        <v>293</v>
      </c>
      <c r="B115" s="72" t="s">
        <v>122</v>
      </c>
      <c r="C115" s="83"/>
      <c r="D115" s="30">
        <v>1790</v>
      </c>
      <c r="E115" s="30"/>
      <c r="F115" s="30">
        <f t="shared" si="5"/>
        <v>0</v>
      </c>
      <c r="G115" s="42">
        <v>195</v>
      </c>
      <c r="H115" s="43">
        <f t="shared" si="6"/>
        <v>0</v>
      </c>
      <c r="I115" s="5" t="s">
        <v>112</v>
      </c>
    </row>
    <row r="116" spans="1:10">
      <c r="A116" s="5"/>
      <c r="B116" s="55"/>
      <c r="C116" s="14"/>
      <c r="D116" s="14"/>
      <c r="E116" s="14"/>
      <c r="F116" s="14"/>
      <c r="G116" s="42"/>
      <c r="H116" s="46"/>
      <c r="I116" s="13"/>
    </row>
    <row r="117" spans="1:10">
      <c r="A117" s="5"/>
      <c r="B117" s="57" t="s">
        <v>73</v>
      </c>
      <c r="C117" s="14"/>
      <c r="D117" s="14"/>
      <c r="E117" s="14"/>
      <c r="F117" s="14"/>
      <c r="G117" s="42"/>
      <c r="H117" s="46"/>
      <c r="I117" s="13"/>
    </row>
    <row r="118" spans="1:10">
      <c r="A118" s="5" t="s">
        <v>302</v>
      </c>
      <c r="B118" s="72" t="s">
        <v>71</v>
      </c>
      <c r="C118" s="79"/>
      <c r="D118" s="14">
        <v>4290</v>
      </c>
      <c r="E118" s="14">
        <v>2950</v>
      </c>
      <c r="F118" s="14">
        <f>C118*(D118+E118)</f>
        <v>0</v>
      </c>
      <c r="G118" s="42">
        <v>195</v>
      </c>
      <c r="H118" s="43">
        <f>C118*G118*12</f>
        <v>0</v>
      </c>
      <c r="I118" s="13" t="s">
        <v>85</v>
      </c>
    </row>
    <row r="119" spans="1:10">
      <c r="A119" s="5"/>
      <c r="B119" s="55"/>
      <c r="C119" s="14"/>
      <c r="D119" s="32"/>
      <c r="E119" s="32"/>
      <c r="F119" s="14"/>
      <c r="G119" s="44"/>
      <c r="H119" s="43"/>
      <c r="I119" s="13"/>
    </row>
    <row r="120" spans="1:10">
      <c r="A120" s="5"/>
      <c r="B120" s="57" t="s">
        <v>72</v>
      </c>
      <c r="C120" s="14"/>
      <c r="D120" s="32"/>
      <c r="E120" s="32"/>
      <c r="F120" s="14"/>
      <c r="G120" s="44"/>
      <c r="H120" s="43"/>
      <c r="I120" s="13"/>
    </row>
    <row r="121" spans="1:10">
      <c r="A121" s="5"/>
      <c r="B121" s="55" t="s">
        <v>320</v>
      </c>
      <c r="C121" s="32"/>
      <c r="D121" s="32"/>
      <c r="E121" s="32"/>
      <c r="F121" s="32"/>
      <c r="G121" s="44"/>
      <c r="H121" s="49"/>
      <c r="I121" s="13"/>
    </row>
    <row r="122" spans="1:10">
      <c r="A122" s="5"/>
      <c r="B122" s="66"/>
      <c r="C122" s="30"/>
      <c r="F122" s="31"/>
      <c r="G122" s="44"/>
      <c r="H122" s="45"/>
      <c r="I122" s="5"/>
      <c r="J122" s="5"/>
    </row>
    <row r="123" spans="1:10">
      <c r="A123" s="5"/>
      <c r="B123" s="35"/>
      <c r="C123" s="30"/>
      <c r="F123" s="31"/>
      <c r="G123" s="50"/>
      <c r="H123" s="51"/>
      <c r="I123" s="5"/>
      <c r="J123" s="5"/>
    </row>
    <row r="124" spans="1:10" s="3" customFormat="1" ht="15.75" thickBot="1">
      <c r="A124" s="8"/>
      <c r="B124" s="58" t="s">
        <v>41</v>
      </c>
      <c r="C124" s="80"/>
      <c r="D124" s="80"/>
      <c r="E124" s="80"/>
      <c r="F124" s="53">
        <f>SUM(F28:F123)</f>
        <v>41200</v>
      </c>
      <c r="G124" s="37"/>
      <c r="H124" s="38">
        <f>SUM(H28:H123)</f>
        <v>7716</v>
      </c>
      <c r="I124" s="8"/>
      <c r="J124" s="8"/>
    </row>
    <row r="125" spans="1:10" ht="15.75" thickTop="1">
      <c r="A125" s="5"/>
      <c r="B125" s="35"/>
      <c r="C125" s="30"/>
      <c r="D125" s="30"/>
      <c r="E125" s="30"/>
      <c r="F125" s="31"/>
      <c r="G125" s="36"/>
      <c r="H125" s="39"/>
    </row>
    <row r="126" spans="1:10" ht="15.75" thickBot="1">
      <c r="B126" s="58" t="s">
        <v>42</v>
      </c>
      <c r="C126" s="81"/>
      <c r="D126" s="81"/>
      <c r="E126" s="81"/>
      <c r="F126" s="54"/>
      <c r="G126" s="40"/>
      <c r="H126" s="41">
        <f>H124/12</f>
        <v>643</v>
      </c>
    </row>
    <row r="127" spans="1:10" ht="15.75" thickTop="1">
      <c r="B127" s="4"/>
    </row>
    <row r="128" spans="1:10">
      <c r="B128" s="4"/>
    </row>
    <row r="129" spans="2:2">
      <c r="B129" s="4"/>
    </row>
    <row r="130" spans="2:2">
      <c r="B130" s="4"/>
    </row>
    <row r="131" spans="2:2">
      <c r="B131" s="4"/>
    </row>
    <row r="132" spans="2:2">
      <c r="B132" s="4"/>
    </row>
    <row r="133" spans="2:2">
      <c r="B133" s="4"/>
    </row>
    <row r="134" spans="2:2">
      <c r="B134" s="4"/>
    </row>
  </sheetData>
  <sheetProtection algorithmName="SHA-512" hashValue="9NG6et5RYwVozZxwQsw7wPRqGiGBaYeTDzbtbIJ0poxHx7OtKZfvsYVPMZ95nqc6lblakNIFpKV66eN/EZshkg==" saltValue="bRYHxPCQRnb9/vXYiMwVDA==" spinCount="100000" sheet="1" objects="1" scenarios="1"/>
  <mergeCells count="22">
    <mergeCell ref="C2:I2"/>
    <mergeCell ref="C3:I3"/>
    <mergeCell ref="C4:I4"/>
    <mergeCell ref="C5:I5"/>
    <mergeCell ref="C11:I11"/>
    <mergeCell ref="C6:I6"/>
    <mergeCell ref="D24:I24"/>
    <mergeCell ref="D16:I16"/>
    <mergeCell ref="D15:I15"/>
    <mergeCell ref="C12:I12"/>
    <mergeCell ref="C7:I7"/>
    <mergeCell ref="D18:I18"/>
    <mergeCell ref="D22:I22"/>
    <mergeCell ref="D21:I21"/>
    <mergeCell ref="C13:I13"/>
    <mergeCell ref="C10:I10"/>
    <mergeCell ref="C8:I8"/>
    <mergeCell ref="C9:I9"/>
    <mergeCell ref="D23:I23"/>
    <mergeCell ref="D19:I19"/>
    <mergeCell ref="D17:I17"/>
    <mergeCell ref="D20:I20"/>
  </mergeCells>
  <dataValidations count="1">
    <dataValidation type="list" allowBlank="1" showInputMessage="1" showErrorMessage="1" error="Du må velge enten &quot;Ja&quot; eller &quot;Nei&quot;" promptTitle="Velg Ja eller Nei" sqref="C24 C17 C20" xr:uid="{00000000-0002-0000-0000-000000000000}">
      <formula1>"Ja, Nei"</formula1>
    </dataValidation>
  </dataValidations>
  <hyperlinks>
    <hyperlink ref="B63" location="'Dør alarm'!A1" display="Døralarm men magnetkontakt til dør" xr:uid="{00000000-0004-0000-0000-000000000000}"/>
    <hyperlink ref="B49" location="SMILE!A1" display="SMILE Alarmknapp til TM" xr:uid="{00000000-0004-0000-0000-000001000000}"/>
    <hyperlink ref="B50" location="SMILE!A1" display="SMILE ID Alarmknapp TM med mulighet for passasje alarm" xr:uid="{00000000-0004-0000-0000-000002000000}"/>
    <hyperlink ref="B73" location="'Neat Novo'!A1" display="Digital trygghetsalarm" xr:uid="{00000000-0004-0000-0000-000003000000}"/>
    <hyperlink ref="B77" location="Snortrekk!A1" display="Snortrekk" xr:uid="{00000000-0004-0000-0000-000005000000}"/>
    <hyperlink ref="B72" location="'Erstaningssensor seng'!A1" display="Ekstra induktiv sensor til bruk i seng" xr:uid="{00000000-0004-0000-0000-000006000000}"/>
    <hyperlink ref="B52" location="EPA!A1" display="SMILE EPA " xr:uid="{00000000-0004-0000-0000-000007000000}"/>
    <hyperlink ref="B70" location="Voice!A1" display="Stemmestyrt sensor " xr:uid="{00000000-0004-0000-0000-000008000000}"/>
    <hyperlink ref="B60" location="UDAT!A1" display="UDAT-Wristband" xr:uid="{00000000-0004-0000-0000-000009000000}"/>
    <hyperlink ref="B78" location="PUSH!A1" display="Push Kit, Standard" xr:uid="{00000000-0004-0000-0000-00000A000000}"/>
    <hyperlink ref="B79" location="'PUS &amp; PULL'!A1" display="Push + Pull kit, standard" xr:uid="{00000000-0004-0000-0000-00000B000000}"/>
    <hyperlink ref="B80" location="INKA!A1" display="INKA, radio transmitter for wired inputs" xr:uid="{00000000-0004-0000-0000-00000C000000}"/>
    <hyperlink ref="B61" location="SMILE!A1" display="Voldsalarm (SMILE alarmknapp)" xr:uid="{00000000-0004-0000-0000-00000D000000}"/>
    <hyperlink ref="B59" location="UDAT!A1" display="UDAT-Wristband" xr:uid="{00000000-0004-0000-0000-00000E000000}"/>
    <hyperlink ref="B56" location="Snor!A1" display="Halsssor med bruddsikring til SMILE, 10 pak." xr:uid="{00000000-0004-0000-0000-00000F000000}"/>
    <hyperlink ref="B55" location="Armbånd!A1" display="Armbånd strikk til SMILE, 10 pak." xr:uid="{00000000-0004-0000-0000-000010000000}"/>
    <hyperlink ref="B67" location="SensorMATE!A1" display="Inkontinensalarm for seng SensorMATe" xr:uid="{00000000-0004-0000-0000-000011000000}"/>
    <hyperlink ref="B71" location="'Bed sensor'!A1" display="Senegalarm komplett m/ kontrollenhet og induktiv sensor til seng " xr:uid="{00000000-0004-0000-0000-000012000000}"/>
    <hyperlink ref="B66" location="'PIR2'!A1" display="Bevegelsessensor PIR II til bruk som døralarm, passiv-/innaktivitetsalarm, passeringsalarm, sengalarm osv" xr:uid="{00000000-0004-0000-0000-000013000000}"/>
    <hyperlink ref="B101" location="SafeMate!A1" display="Mobil trygghetsalarm, Safemate Trigger One" xr:uid="{00000000-0004-0000-0000-000014000000}"/>
    <hyperlink ref="B102" location="'Safemate two'!A1" display="Mobil trygghetsalarm, Safemate Trigger Two" xr:uid="{00000000-0004-0000-0000-000015000000}"/>
    <hyperlink ref="B103" location="'Safemate Three'!A1" display="Mobil trygghetsalarm, Safemate Trigger Three" xr:uid="{00000000-0004-0000-0000-000016000000}"/>
    <hyperlink ref="B104" location="'Safemate Watch one'!A1" display="Mobil trygghetsalarm, Safemate Watch one" xr:uid="{00000000-0004-0000-0000-000017000000}"/>
    <hyperlink ref="B105" location="SL12B!A1" display="Mobil trygghetsalarm, Safecall SL12-2G" xr:uid="{00000000-0004-0000-0000-000018000000}"/>
    <hyperlink ref="B106" location="'SL12b-4G'!A1" display="Mobil trygghetsalarm; Safecall SL12-4G" xr:uid="{00000000-0004-0000-0000-000019000000}"/>
    <hyperlink ref="B115" location="'SL22-Sort'!A1" display="Mobil trygghetsalarm, Safecall SL22 Sort, 2G" xr:uid="{00000000-0004-0000-0000-00001A000000}"/>
    <hyperlink ref="B114" location="'SL22-Hvit'!A1" display="Mobil trygghetsalarm, Safecall SL22-Hvit, 2G" xr:uid="{00000000-0004-0000-0000-00001B000000}"/>
    <hyperlink ref="B113" location="'SL14'!A1" display="Mobil sporingssåle-Large; Safecall, 2G" xr:uid="{00000000-0004-0000-0000-00001C000000}"/>
    <hyperlink ref="B112" location="'SL14'!A1" display="Mobil sporingssåle-Medium, Safecall SL14, 2G" xr:uid="{00000000-0004-0000-0000-00001D000000}"/>
    <hyperlink ref="B111" location="'SL14'!A1" display="Mobil Sporingssåle-Small, Safecall SL14, 2G" xr:uid="{00000000-0004-0000-0000-00001E000000}"/>
    <hyperlink ref="B110" location="'SL25-Sølv'!A1" display="Mobil trygghetsalarm, Safecall SL25-Sølv, 4G" xr:uid="{00000000-0004-0000-0000-00001F000000}"/>
    <hyperlink ref="B109" location="'SL25-Sort'!A1" display="Mobil trygghetsalarm, Safecall SL25 Sort, 4G" xr:uid="{00000000-0004-0000-0000-000020000000}"/>
    <hyperlink ref="B108" location="'SL25-Gull'!A1" display="Mobil trygghetsalarm, Safecall SL25 Gull, 4G" xr:uid="{00000000-0004-0000-0000-000021000000}"/>
    <hyperlink ref="B107" location="'SL16'!A1" display="Mobil trygghetsalarm, Safecall SL16, 2G" xr:uid="{00000000-0004-0000-0000-000022000000}"/>
    <hyperlink ref="B57" location="'Dekor Fugl'!A1" display="Dekordeksel for SMIL, 10 pak." xr:uid="{00000000-0004-0000-0000-000023000000}"/>
    <hyperlink ref="B64" location="'EPI alarm'!A1" display="Epilepsialarm" xr:uid="{00000000-0004-0000-0000-000024000000}"/>
    <hyperlink ref="B37" location="NPU!A1" display="NPU-enhet inkl. kabler" xr:uid="{00000000-0004-0000-0000-000026000000}"/>
    <hyperlink ref="B118" location="PHKamera!A1" display="Videotilsyn, komplett tilsynsløsning (utstyr og applikasjon) for hendelsstyrt tilsyn i Phoniro 6000 " xr:uid="{00000000-0004-0000-0000-000027000000}"/>
    <hyperlink ref="B62" location="SMILE!A1" display="Voldsalarm (SMILE alarmknapp)" xr:uid="{00000000-0004-0000-0000-000028000000}"/>
    <hyperlink ref="C2" r:id="rId1" xr:uid="{8B060A76-E39E-438D-A33C-934B7D725325}"/>
    <hyperlink ref="B84" location="'E-lås'!A1" display="E-lås institusjon" xr:uid="{B665BA46-51DF-45C5-AF5E-9BCD6A79FA55}"/>
  </hyperlinks>
  <pageMargins left="0.25" right="0.25" top="0.75" bottom="0.75" header="0.3" footer="0.3"/>
  <pageSetup paperSize="9" scale="63" fitToHeight="0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30"/>
  <sheetViews>
    <sheetView workbookViewId="0"/>
  </sheetViews>
  <sheetFormatPr baseColWidth="10" defaultRowHeight="15"/>
  <cols>
    <col min="2" max="2" width="23" customWidth="1"/>
    <col min="3" max="3" width="22.28515625" customWidth="1"/>
  </cols>
  <sheetData>
    <row r="1" spans="1:3">
      <c r="A1" s="9" t="s">
        <v>154</v>
      </c>
    </row>
    <row r="6" spans="1:3">
      <c r="B6" s="22" t="s">
        <v>157</v>
      </c>
      <c r="C6" s="23" t="s">
        <v>250</v>
      </c>
    </row>
    <row r="7" spans="1:3" ht="45">
      <c r="B7" s="22" t="s">
        <v>159</v>
      </c>
      <c r="C7" s="24" t="s">
        <v>251</v>
      </c>
    </row>
    <row r="8" spans="1:3">
      <c r="B8" s="22" t="s">
        <v>123</v>
      </c>
      <c r="C8" s="24" t="s">
        <v>252</v>
      </c>
    </row>
    <row r="9" spans="1:3" ht="45">
      <c r="B9" s="22" t="s">
        <v>162</v>
      </c>
      <c r="C9" s="24" t="s">
        <v>253</v>
      </c>
    </row>
    <row r="10" spans="1:3">
      <c r="B10" s="22" t="s">
        <v>164</v>
      </c>
      <c r="C10" s="23" t="s">
        <v>126</v>
      </c>
    </row>
    <row r="11" spans="1:3" ht="30">
      <c r="B11" s="22" t="s">
        <v>165</v>
      </c>
      <c r="C11" s="23" t="s">
        <v>216</v>
      </c>
    </row>
    <row r="12" spans="1:3">
      <c r="B12" s="22" t="s">
        <v>167</v>
      </c>
      <c r="C12" s="23" t="s">
        <v>206</v>
      </c>
    </row>
    <row r="13" spans="1:3">
      <c r="B13" s="22" t="s">
        <v>169</v>
      </c>
      <c r="C13" s="23" t="s">
        <v>170</v>
      </c>
    </row>
    <row r="14" spans="1:3" ht="45">
      <c r="B14" s="22" t="s">
        <v>171</v>
      </c>
      <c r="C14" s="23" t="s">
        <v>126</v>
      </c>
    </row>
    <row r="15" spans="1:3">
      <c r="B15" s="22" t="s">
        <v>172</v>
      </c>
      <c r="C15" s="23" t="s">
        <v>126</v>
      </c>
    </row>
    <row r="16" spans="1:3">
      <c r="B16" s="22" t="s">
        <v>173</v>
      </c>
      <c r="C16" s="23" t="s">
        <v>126</v>
      </c>
    </row>
    <row r="17" spans="2:3">
      <c r="B17" s="22" t="s">
        <v>174</v>
      </c>
      <c r="C17" s="23" t="s">
        <v>175</v>
      </c>
    </row>
    <row r="18" spans="2:3">
      <c r="B18" s="22" t="s">
        <v>176</v>
      </c>
      <c r="C18" s="23" t="s">
        <v>254</v>
      </c>
    </row>
    <row r="19" spans="2:3">
      <c r="B19" s="22" t="s">
        <v>178</v>
      </c>
      <c r="C19" s="23" t="s">
        <v>255</v>
      </c>
    </row>
    <row r="20" spans="2:3">
      <c r="B20" s="22" t="s">
        <v>180</v>
      </c>
      <c r="C20" s="23" t="s">
        <v>256</v>
      </c>
    </row>
    <row r="21" spans="2:3">
      <c r="B21" s="22" t="s">
        <v>182</v>
      </c>
      <c r="C21" s="23" t="s">
        <v>126</v>
      </c>
    </row>
    <row r="22" spans="2:3">
      <c r="B22" s="22" t="s">
        <v>183</v>
      </c>
      <c r="C22" s="23" t="s">
        <v>126</v>
      </c>
    </row>
    <row r="23" spans="2:3" ht="30">
      <c r="B23" s="22" t="s">
        <v>184</v>
      </c>
      <c r="C23" s="23" t="s">
        <v>126</v>
      </c>
    </row>
    <row r="24" spans="2:3" ht="30">
      <c r="B24" s="22" t="s">
        <v>185</v>
      </c>
      <c r="C24" s="23" t="s">
        <v>29</v>
      </c>
    </row>
    <row r="25" spans="2:3" ht="30" customHeight="1">
      <c r="B25" s="22" t="s">
        <v>186</v>
      </c>
      <c r="C25" s="23" t="s">
        <v>126</v>
      </c>
    </row>
    <row r="26" spans="2:3">
      <c r="B26" s="22" t="s">
        <v>187</v>
      </c>
      <c r="C26" s="23" t="s">
        <v>126</v>
      </c>
    </row>
    <row r="27" spans="2:3">
      <c r="B27" s="22" t="s">
        <v>188</v>
      </c>
      <c r="C27" s="23" t="s">
        <v>257</v>
      </c>
    </row>
    <row r="28" spans="2:3">
      <c r="B28" s="22" t="s">
        <v>190</v>
      </c>
      <c r="C28" s="25" t="s">
        <v>248</v>
      </c>
    </row>
    <row r="29" spans="2:3">
      <c r="B29" s="22" t="s">
        <v>192</v>
      </c>
      <c r="C29" s="23" t="s">
        <v>258</v>
      </c>
    </row>
    <row r="30" spans="2:3" ht="15.75" thickBot="1">
      <c r="B30" s="26" t="s">
        <v>194</v>
      </c>
      <c r="C30" s="29" t="s">
        <v>211</v>
      </c>
    </row>
  </sheetData>
  <sheetProtection algorithmName="SHA-512" hashValue="jeDcgepLLdCvemxA81ehoaRCgPmbJNCJnsMnOn/f1tkX4SciNbFHehHQTdnE+liYTX5vkb0T8jk/JWaTWigReQ==" saltValue="S47HExgglVFAEqnskvz8Dw==" spinCount="100000" sheet="1" objects="1" scenarios="1"/>
  <hyperlinks>
    <hyperlink ref="A1" location="Oversikt!A1" display="tilbake" xr:uid="{00000000-0004-0000-0900-000000000000}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D30"/>
  <sheetViews>
    <sheetView workbookViewId="0">
      <selection activeCell="A2" sqref="A2"/>
    </sheetView>
  </sheetViews>
  <sheetFormatPr baseColWidth="10" defaultRowHeight="15"/>
  <cols>
    <col min="3" max="4" width="26.5703125" customWidth="1"/>
  </cols>
  <sheetData>
    <row r="2" spans="1:4">
      <c r="A2" s="9" t="s">
        <v>154</v>
      </c>
    </row>
    <row r="6" spans="1:4" ht="15" customHeight="1">
      <c r="C6" s="22" t="s">
        <v>157</v>
      </c>
      <c r="D6" s="23" t="s">
        <v>259</v>
      </c>
    </row>
    <row r="7" spans="1:4" ht="15" customHeight="1">
      <c r="C7" s="22" t="s">
        <v>159</v>
      </c>
      <c r="D7" s="24" t="s">
        <v>251</v>
      </c>
    </row>
    <row r="8" spans="1:4" ht="15" customHeight="1">
      <c r="C8" s="22" t="s">
        <v>123</v>
      </c>
      <c r="D8" s="24" t="s">
        <v>260</v>
      </c>
    </row>
    <row r="9" spans="1:4" ht="15" customHeight="1">
      <c r="C9" s="22" t="s">
        <v>162</v>
      </c>
      <c r="D9" s="24" t="s">
        <v>253</v>
      </c>
    </row>
    <row r="10" spans="1:4" ht="15" customHeight="1">
      <c r="C10" s="22" t="s">
        <v>164</v>
      </c>
      <c r="D10" s="23" t="s">
        <v>126</v>
      </c>
    </row>
    <row r="11" spans="1:4" ht="15" customHeight="1">
      <c r="C11" s="22" t="s">
        <v>165</v>
      </c>
      <c r="D11" s="23" t="s">
        <v>216</v>
      </c>
    </row>
    <row r="12" spans="1:4" ht="15" customHeight="1">
      <c r="C12" s="22" t="s">
        <v>167</v>
      </c>
      <c r="D12" s="23" t="s">
        <v>206</v>
      </c>
    </row>
    <row r="13" spans="1:4" ht="15" customHeight="1">
      <c r="C13" s="22" t="s">
        <v>169</v>
      </c>
      <c r="D13" s="23" t="s">
        <v>170</v>
      </c>
    </row>
    <row r="14" spans="1:4" ht="15" customHeight="1">
      <c r="C14" s="22" t="s">
        <v>171</v>
      </c>
      <c r="D14" s="23" t="s">
        <v>126</v>
      </c>
    </row>
    <row r="15" spans="1:4" ht="15" customHeight="1">
      <c r="C15" s="22" t="s">
        <v>172</v>
      </c>
      <c r="D15" s="23" t="s">
        <v>126</v>
      </c>
    </row>
    <row r="16" spans="1:4" ht="15" customHeight="1">
      <c r="C16" s="22" t="s">
        <v>173</v>
      </c>
      <c r="D16" s="23" t="s">
        <v>126</v>
      </c>
    </row>
    <row r="17" spans="3:4" ht="15" customHeight="1">
      <c r="C17" s="22" t="s">
        <v>174</v>
      </c>
      <c r="D17" s="23" t="s">
        <v>175</v>
      </c>
    </row>
    <row r="18" spans="3:4" ht="15" customHeight="1">
      <c r="C18" s="22" t="s">
        <v>176</v>
      </c>
      <c r="D18" s="23" t="s">
        <v>254</v>
      </c>
    </row>
    <row r="19" spans="3:4" ht="15" customHeight="1">
      <c r="C19" s="22" t="s">
        <v>178</v>
      </c>
      <c r="D19" s="23" t="s">
        <v>255</v>
      </c>
    </row>
    <row r="20" spans="3:4" ht="15" customHeight="1">
      <c r="C20" s="22" t="s">
        <v>180</v>
      </c>
      <c r="D20" s="23" t="s">
        <v>256</v>
      </c>
    </row>
    <row r="21" spans="3:4" ht="15" customHeight="1">
      <c r="C21" s="22" t="s">
        <v>182</v>
      </c>
      <c r="D21" s="23" t="s">
        <v>126</v>
      </c>
    </row>
    <row r="22" spans="3:4" ht="15" customHeight="1">
      <c r="C22" s="22" t="s">
        <v>183</v>
      </c>
      <c r="D22" s="23" t="s">
        <v>126</v>
      </c>
    </row>
    <row r="23" spans="3:4" ht="15" customHeight="1">
      <c r="C23" s="22" t="s">
        <v>184</v>
      </c>
      <c r="D23" s="23" t="s">
        <v>126</v>
      </c>
    </row>
    <row r="24" spans="3:4" ht="15" customHeight="1">
      <c r="C24" s="22" t="s">
        <v>185</v>
      </c>
      <c r="D24" s="23" t="s">
        <v>29</v>
      </c>
    </row>
    <row r="25" spans="3:4" ht="15" customHeight="1">
      <c r="C25" s="22" t="s">
        <v>186</v>
      </c>
      <c r="D25" s="23" t="s">
        <v>126</v>
      </c>
    </row>
    <row r="26" spans="3:4" ht="15" customHeight="1">
      <c r="C26" s="22" t="s">
        <v>187</v>
      </c>
      <c r="D26" s="23" t="s">
        <v>126</v>
      </c>
    </row>
    <row r="27" spans="3:4" ht="15" customHeight="1">
      <c r="C27" s="22" t="s">
        <v>188</v>
      </c>
      <c r="D27" s="23" t="s">
        <v>257</v>
      </c>
    </row>
    <row r="28" spans="3:4" ht="15" customHeight="1">
      <c r="C28" s="22" t="s">
        <v>190</v>
      </c>
      <c r="D28" s="25" t="s">
        <v>248</v>
      </c>
    </row>
    <row r="29" spans="3:4" ht="15" customHeight="1">
      <c r="C29" s="22" t="s">
        <v>192</v>
      </c>
      <c r="D29" s="23" t="s">
        <v>258</v>
      </c>
    </row>
    <row r="30" spans="3:4" ht="15" customHeight="1" thickBot="1">
      <c r="C30" s="26" t="s">
        <v>194</v>
      </c>
      <c r="D30" s="29" t="s">
        <v>211</v>
      </c>
    </row>
  </sheetData>
  <sheetProtection algorithmName="SHA-512" hashValue="AYF+TXppu1H5O7bFGFp5WLZ4PZztyPKvssVYzTG8hEyNV9m+azv6SmCI/v6DomDgCvwJ/ZOUtNIcCcUbjyDImA==" saltValue="eCg2BcdqeuGR6+snwtk7Yw==" spinCount="100000" sheet="1" objects="1" scenarios="1"/>
  <hyperlinks>
    <hyperlink ref="A2" location="Oversikt!A1" display="tilbake" xr:uid="{00000000-0004-0000-0A00-000000000000}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/>
  </sheetViews>
  <sheetFormatPr baseColWidth="10" defaultRowHeight="15"/>
  <sheetData>
    <row r="1" spans="1:1">
      <c r="A1" s="9" t="s">
        <v>154</v>
      </c>
    </row>
  </sheetData>
  <sheetProtection algorithmName="SHA-512" hashValue="6saU3ZOwuT0+Mm5zIjUoljpTRocK3U8CWg0FU26NuGymiGbq3ta5jJUmxYkVMVE8gNT8joN4qqniq6w/gEEaOA==" saltValue="X3caybFZGKLB93ubAWITqQ==" spinCount="100000" sheet="1" objects="1" scenarios="1"/>
  <hyperlinks>
    <hyperlink ref="A1" location="Oversikt!A1" display="tilbake" xr:uid="{00000000-0004-0000-0B00-000000000000}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/>
  </sheetViews>
  <sheetFormatPr baseColWidth="10" defaultRowHeight="15"/>
  <sheetData>
    <row r="1" spans="1:1">
      <c r="A1" s="9" t="s">
        <v>154</v>
      </c>
    </row>
  </sheetData>
  <sheetProtection algorithmName="SHA-512" hashValue="pMpB9DuUnebDE6w53reHcBTVXTROLqVhRf275O9G57+8Kih3rc/ZdEMKW4fMOczkMz3/m5Xx0X4ZHDPbxoFNvA==" saltValue="orPOzUV4NizZZelzmK1mDg==" spinCount="100000" sheet="1" objects="1" scenarios="1"/>
  <hyperlinks>
    <hyperlink ref="A1" location="Oversikt!A1" display="tilbake" xr:uid="{00000000-0004-0000-0C00-000000000000}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"/>
  <sheetViews>
    <sheetView workbookViewId="0"/>
  </sheetViews>
  <sheetFormatPr baseColWidth="10" defaultRowHeight="15"/>
  <sheetData>
    <row r="1" spans="1:1">
      <c r="A1" s="9" t="s">
        <v>154</v>
      </c>
    </row>
  </sheetData>
  <hyperlinks>
    <hyperlink ref="A1" location="Oversikt!A1" display="tilbake " xr:uid="{00000000-0004-0000-0D00-000000000000}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"/>
  <sheetViews>
    <sheetView workbookViewId="0"/>
  </sheetViews>
  <sheetFormatPr baseColWidth="10" defaultRowHeight="15"/>
  <sheetData>
    <row r="1" spans="1:1">
      <c r="A1" s="9" t="s">
        <v>154</v>
      </c>
    </row>
  </sheetData>
  <sheetProtection algorithmName="SHA-512" hashValue="o+FxQb7xqOWZoSX+B5z0GubpqzQx/ReDE7cc6v/3+TBb05+9lGNVkHQkyZz56Fj9IcoCf2Aw51elvksEsHXTpg==" saltValue="k0p/1O+apWzN/pDm/nRlag==" spinCount="100000" sheet="1" objects="1" scenarios="1"/>
  <hyperlinks>
    <hyperlink ref="A1" location="Oversikt!A1" display="tilbake" xr:uid="{00000000-0004-0000-0E00-000000000000}"/>
  </hyperlink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"/>
  <sheetViews>
    <sheetView workbookViewId="0"/>
  </sheetViews>
  <sheetFormatPr baseColWidth="10" defaultRowHeight="15"/>
  <sheetData>
    <row r="1" spans="1:1">
      <c r="A1" s="9" t="s">
        <v>154</v>
      </c>
    </row>
  </sheetData>
  <sheetProtection algorithmName="SHA-512" hashValue="vmr7RG042QsClHV7uxY05+FRRh3yXFzJHL29h/8/twXc1zBVBXy+FSf4u8j8Y14oYoQh1O2lfFHmq+2HocDw2A==" saltValue="hcU2ZlidtxLdpnIIUE7/tA==" spinCount="100000" sheet="1" objects="1" scenarios="1"/>
  <hyperlinks>
    <hyperlink ref="A1" location="Oversikt!A1" display="tilbake" xr:uid="{00000000-0004-0000-0F00-000000000000}"/>
  </hyperlink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"/>
  <sheetViews>
    <sheetView workbookViewId="0"/>
  </sheetViews>
  <sheetFormatPr baseColWidth="10" defaultRowHeight="15"/>
  <sheetData>
    <row r="1" spans="1:1">
      <c r="A1" s="9" t="s">
        <v>156</v>
      </c>
    </row>
  </sheetData>
  <sheetProtection algorithmName="SHA-512" hashValue="Xkb+EI1WhSosalE1COKGpahWXr4QSlDVgQiKEY2UKDXVqhwxPV/oaEEGhMUW4wsoeHkZEj/ARJpo2mVhTeAfUg==" saltValue="sK3g6J5ykmK7JZiJ5aAlTw==" spinCount="100000" sheet="1" objects="1" scenarios="1"/>
  <hyperlinks>
    <hyperlink ref="A1" location="Oversikt!A1" display="tilbake " xr:uid="{00000000-0004-0000-1000-000000000000}"/>
  </hyperlink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"/>
  <sheetViews>
    <sheetView workbookViewId="0"/>
  </sheetViews>
  <sheetFormatPr baseColWidth="10" defaultRowHeight="15"/>
  <sheetData>
    <row r="1" spans="1:1">
      <c r="A1" s="9" t="s">
        <v>156</v>
      </c>
    </row>
  </sheetData>
  <sheetProtection algorithmName="SHA-512" hashValue="Fobidz6kEW/DYTSdPWCSen7XjhMWlBd/GDHx5FecWkarF9Qf77KueY8+UnikKXUiAatfJRhdNXlvbVocxV3kUQ==" saltValue="t62NJjvlbhHv+knhXjMKWA==" spinCount="100000" sheet="1" objects="1" scenarios="1"/>
  <hyperlinks>
    <hyperlink ref="A1" location="Oversikt!A1" display="tilbake " xr:uid="{00000000-0004-0000-1100-000000000000}"/>
  </hyperlink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"/>
  <sheetViews>
    <sheetView workbookViewId="0"/>
  </sheetViews>
  <sheetFormatPr baseColWidth="10" defaultRowHeight="15"/>
  <sheetData>
    <row r="1" spans="1:1">
      <c r="A1" s="9" t="s">
        <v>154</v>
      </c>
    </row>
  </sheetData>
  <sheetProtection algorithmName="SHA-512" hashValue="k89SW8fZAF7f5KIwJ4K87kl+x+XdhKgqtiD5ferecqsHwAz2xNBH2mNBykRnV7pUGmHWpAc0gtpRxkP+DDWs0Q==" saltValue="htxeXQNSagS1qHBsKjc0Yw==" spinCount="100000" sheet="1" objects="1" scenarios="1"/>
  <hyperlinks>
    <hyperlink ref="A1" location="Oversikt!A1" display="tilbake" xr:uid="{00000000-0004-0000-1200-000000000000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D31" sqref="D31"/>
    </sheetView>
  </sheetViews>
  <sheetFormatPr baseColWidth="10" defaultRowHeight="15"/>
  <sheetData>
    <row r="1" spans="1:1">
      <c r="A1" s="9" t="s">
        <v>154</v>
      </c>
    </row>
  </sheetData>
  <sheetProtection algorithmName="SHA-512" hashValue="SItMDBD33w1yYEgwhpcpUKpy6cgzZALbjL4eCXj6a7NjXN11yOVAHG0ERhrBX2I7ZNnHXH8zv294aEhgqt4Y4Q==" saltValue="mb+nLG/TbXGiUyjv0E0ayA==" spinCount="100000" sheet="1" objects="1" scenarios="1"/>
  <hyperlinks>
    <hyperlink ref="A1" location="Oversikt!A1" display="tilbake" xr:uid="{00000000-0004-0000-0100-000000000000}"/>
  </hyperlink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6"/>
  <sheetViews>
    <sheetView workbookViewId="0"/>
  </sheetViews>
  <sheetFormatPr baseColWidth="10" defaultRowHeight="15"/>
  <sheetData>
    <row r="1" spans="1:2">
      <c r="A1" s="9" t="s">
        <v>154</v>
      </c>
    </row>
    <row r="6" spans="1:2" ht="23.25">
      <c r="B6" s="21" t="s">
        <v>155</v>
      </c>
    </row>
  </sheetData>
  <sheetProtection algorithmName="SHA-512" hashValue="s7RhuBmulBlCaU2+VYRHyl5c5AYj2b/5eEVVY24OFUK4bCdh82oxVi5lGYRvbzl3VWr2T651MUlA8Y+VvnCf+g==" saltValue="T/8amYmnGnojDv/p0EVFPw==" spinCount="100000" sheet="1" objects="1" scenarios="1"/>
  <hyperlinks>
    <hyperlink ref="A1" location="Oversikt!A1" display="tilbake" xr:uid="{00000000-0004-0000-1300-000000000000}"/>
  </hyperlink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"/>
  <sheetViews>
    <sheetView workbookViewId="0"/>
  </sheetViews>
  <sheetFormatPr baseColWidth="10" defaultRowHeight="15"/>
  <sheetData>
    <row r="1" spans="1:1">
      <c r="A1" s="9" t="s">
        <v>154</v>
      </c>
    </row>
  </sheetData>
  <sheetProtection algorithmName="SHA-512" hashValue="Fsmj4EGRQnI1aYugvY3BGJB7Y4n2IUFue5o7CMl3+aZzQ8eewPzMpmj9d4CB/EwHwy2JiPCmYJNAWqQPM+eodw==" saltValue="QfCse0V6cl8aofeHwYnxOA==" spinCount="100000" sheet="1" objects="1" scenarios="1"/>
  <hyperlinks>
    <hyperlink ref="A1" location="Oversikt!A1" display="tilbake" xr:uid="{00000000-0004-0000-1400-000000000000}"/>
  </hyperlink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"/>
  <sheetViews>
    <sheetView workbookViewId="0"/>
  </sheetViews>
  <sheetFormatPr baseColWidth="10" defaultRowHeight="15"/>
  <sheetData>
    <row r="1" spans="1:1">
      <c r="A1" s="9" t="s">
        <v>154</v>
      </c>
    </row>
  </sheetData>
  <sheetProtection algorithmName="SHA-512" hashValue="A23JsTwVZ9CCzfDETozpSGY5egX8UktZHtm/HV2OiXaGZaZ/34b8OYfjtPrOHWKQXBvur8WjYyodt6NwKqIoAA==" saltValue="rokdojDLfiNDdxfxTbA3KA==" spinCount="100000" sheet="1" objects="1" scenarios="1"/>
  <hyperlinks>
    <hyperlink ref="A1" location="Oversikt!A1" display="tilbake" xr:uid="{00000000-0004-0000-1500-000000000000}"/>
  </hyperlink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"/>
  <sheetViews>
    <sheetView workbookViewId="0"/>
  </sheetViews>
  <sheetFormatPr baseColWidth="10" defaultRowHeight="15"/>
  <sheetData>
    <row r="1" spans="1:1">
      <c r="A1" s="9" t="s">
        <v>154</v>
      </c>
    </row>
  </sheetData>
  <sheetProtection algorithmName="SHA-512" hashValue="+8huDtUKu8rO510bxvEyhCd7fggMiChHNiztSAb0rnJrPRtQgHVQ4o3fdbYMRM7BQZF6YHCbgRcxSt5ML6LRLg==" saltValue="I30hupdJLZs+6Lfm2KP1cA==" spinCount="100000" sheet="1" objects="1" scenarios="1"/>
  <hyperlinks>
    <hyperlink ref="A1" location="Oversikt!A1" display="tilbake" xr:uid="{00000000-0004-0000-1600-000000000000}"/>
  </hyperlink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"/>
  <sheetViews>
    <sheetView workbookViewId="0"/>
  </sheetViews>
  <sheetFormatPr baseColWidth="10" defaultRowHeight="15"/>
  <sheetData>
    <row r="1" spans="1:1">
      <c r="A1" s="9" t="s">
        <v>154</v>
      </c>
    </row>
  </sheetData>
  <sheetProtection algorithmName="SHA-512" hashValue="Qfkb45YLVqZZIFwTedEx1UmWDW7FTt0ezlyaWz40rPt00vCF57tiNz25nOJ0Gk8XNoC1Z1Ix24gyvyo1F+PMlw==" saltValue="rajbyuE8iMZKx6u9NN78Vg==" spinCount="100000" sheet="1" objects="1" scenarios="1"/>
  <hyperlinks>
    <hyperlink ref="A1" location="Oversikt!A1" display="tilbake" xr:uid="{00000000-0004-0000-1700-000000000000}"/>
  </hyperlink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"/>
  <sheetViews>
    <sheetView workbookViewId="0"/>
  </sheetViews>
  <sheetFormatPr baseColWidth="10" defaultRowHeight="15"/>
  <sheetData>
    <row r="1" spans="1:1">
      <c r="A1" s="9" t="s">
        <v>154</v>
      </c>
    </row>
  </sheetData>
  <sheetProtection algorithmName="SHA-512" hashValue="jNJLIuM61VoeWbPcRN8caZ9jy5VTfRcAZD3lehnTmvxihVqGPVQX0109PTZGrWS94SAnzWLbfI2EokJ96OKIig==" saltValue="a4Bmsq5Ii42T7afcM+ArPg==" spinCount="100000" sheet="1" objects="1" scenarios="1"/>
  <hyperlinks>
    <hyperlink ref="A1" location="Oversikt!A1" display="tilbake" xr:uid="{00000000-0004-0000-1800-000000000000}"/>
  </hyperlink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"/>
  <sheetViews>
    <sheetView workbookViewId="0"/>
  </sheetViews>
  <sheetFormatPr baseColWidth="10" defaultRowHeight="15"/>
  <sheetData>
    <row r="1" spans="1:1">
      <c r="A1" s="9" t="s">
        <v>154</v>
      </c>
    </row>
  </sheetData>
  <sheetProtection algorithmName="SHA-512" hashValue="8qLbULjOmm475FBHHIssOAlXOfq2H0ee4eGL6fBwtm5a2xS3KZh8R/Aw93Jlo9WiHDj3qoAP9Vvx3c86dhZsUw==" saltValue="MIrNgFqktF0Jj7mExCx0kQ==" spinCount="100000" sheet="1" objects="1" scenarios="1"/>
  <hyperlinks>
    <hyperlink ref="A1" location="Oversikt!A1" display="tilbake" xr:uid="{00000000-0004-0000-1900-000000000000}"/>
  </hyperlink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B37"/>
  <sheetViews>
    <sheetView workbookViewId="0">
      <selection activeCell="B24" sqref="B24"/>
    </sheetView>
  </sheetViews>
  <sheetFormatPr baseColWidth="10" defaultRowHeight="15"/>
  <cols>
    <col min="2" max="2" width="189.5703125" bestFit="1" customWidth="1"/>
  </cols>
  <sheetData>
    <row r="1" spans="1:2">
      <c r="A1" s="9" t="s">
        <v>154</v>
      </c>
    </row>
    <row r="2" spans="1:2" ht="19.5">
      <c r="B2" s="16" t="s">
        <v>127</v>
      </c>
    </row>
    <row r="3" spans="1:2">
      <c r="B3" s="17" t="s">
        <v>128</v>
      </c>
    </row>
    <row r="4" spans="1:2">
      <c r="B4" s="17" t="s">
        <v>129</v>
      </c>
    </row>
    <row r="5" spans="1:2">
      <c r="B5" s="17"/>
    </row>
    <row r="6" spans="1:2">
      <c r="B6" s="17" t="s">
        <v>130</v>
      </c>
    </row>
    <row r="7" spans="1:2">
      <c r="B7" s="17" t="s">
        <v>131</v>
      </c>
    </row>
    <row r="8" spans="1:2">
      <c r="B8" s="17"/>
    </row>
    <row r="9" spans="1:2">
      <c r="B9" s="17" t="s">
        <v>132</v>
      </c>
    </row>
    <row r="10" spans="1:2">
      <c r="B10" s="17"/>
    </row>
    <row r="11" spans="1:2" ht="18">
      <c r="B11" s="18" t="s">
        <v>133</v>
      </c>
    </row>
    <row r="12" spans="1:2">
      <c r="B12" s="19" t="s">
        <v>134</v>
      </c>
    </row>
    <row r="13" spans="1:2">
      <c r="B13" s="19" t="s">
        <v>135</v>
      </c>
    </row>
    <row r="14" spans="1:2">
      <c r="B14" s="19" t="s">
        <v>136</v>
      </c>
    </row>
    <row r="15" spans="1:2">
      <c r="B15" s="19" t="s">
        <v>137</v>
      </c>
    </row>
    <row r="16" spans="1:2">
      <c r="B16" s="19"/>
    </row>
    <row r="17" spans="2:2">
      <c r="B17" s="19" t="s">
        <v>138</v>
      </c>
    </row>
    <row r="18" spans="2:2">
      <c r="B18" s="19" t="s">
        <v>139</v>
      </c>
    </row>
    <row r="19" spans="2:2">
      <c r="B19" s="19" t="s">
        <v>140</v>
      </c>
    </row>
    <row r="20" spans="2:2">
      <c r="B20" s="19" t="s">
        <v>141</v>
      </c>
    </row>
    <row r="21" spans="2:2">
      <c r="B21" s="19" t="s">
        <v>142</v>
      </c>
    </row>
    <row r="22" spans="2:2">
      <c r="B22" s="19" t="s">
        <v>143</v>
      </c>
    </row>
    <row r="23" spans="2:2">
      <c r="B23" s="19"/>
    </row>
    <row r="24" spans="2:2">
      <c r="B24" s="19" t="s">
        <v>144</v>
      </c>
    </row>
    <row r="25" spans="2:2">
      <c r="B25" s="19" t="s">
        <v>145</v>
      </c>
    </row>
    <row r="26" spans="2:2">
      <c r="B26" s="19"/>
    </row>
    <row r="27" spans="2:2">
      <c r="B27" s="19" t="s">
        <v>146</v>
      </c>
    </row>
    <row r="28" spans="2:2">
      <c r="B28" s="19" t="s">
        <v>147</v>
      </c>
    </row>
    <row r="29" spans="2:2">
      <c r="B29" s="19" t="s">
        <v>148</v>
      </c>
    </row>
    <row r="30" spans="2:2">
      <c r="B30" s="19" t="s">
        <v>149</v>
      </c>
    </row>
    <row r="31" spans="2:2">
      <c r="B31" s="19" t="s">
        <v>150</v>
      </c>
    </row>
    <row r="32" spans="2:2">
      <c r="B32" s="19"/>
    </row>
    <row r="33" spans="2:2">
      <c r="B33" s="19" t="s">
        <v>151</v>
      </c>
    </row>
    <row r="34" spans="2:2">
      <c r="B34" s="19" t="s">
        <v>152</v>
      </c>
    </row>
    <row r="35" spans="2:2">
      <c r="B35" s="19" t="s">
        <v>153</v>
      </c>
    </row>
    <row r="36" spans="2:2">
      <c r="B36" s="20"/>
    </row>
    <row r="37" spans="2:2">
      <c r="B37" s="20"/>
    </row>
  </sheetData>
  <sheetProtection algorithmName="SHA-512" hashValue="orpvzdiNce+7oI9rUY1v91suiDNw3tNgT3N85n+W5CeCEpb0awY9xhsYYDnpKxocXLnisMq2geM2aniVJJobCQ==" saltValue="z3BOw6KLSjZr0sz0Yl1Tqg==" spinCount="100000" sheet="1" objects="1" scenarios="1"/>
  <hyperlinks>
    <hyperlink ref="A1" location="Oversikt!A1" display="tilbake" xr:uid="{00000000-0004-0000-1A00-000000000000}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2"/>
  <sheetViews>
    <sheetView workbookViewId="0">
      <selection activeCell="A2" sqref="A2"/>
    </sheetView>
  </sheetViews>
  <sheetFormatPr baseColWidth="10" defaultRowHeight="15"/>
  <sheetData>
    <row r="2" spans="1:1">
      <c r="A2" s="9" t="s">
        <v>27</v>
      </c>
    </row>
  </sheetData>
  <sheetProtection algorithmName="SHA-512" hashValue="ZGZ2r7P7ZeA5sF+7jNZs23P5LbvBXLyf+xOORYfTEn+/OKKfLvmkpJzIE071dVUIS+LE83XdAiSobNSOcyxzQg==" saltValue="8ozL7FkpKFyyJZqYZtprEg==" spinCount="100000" sheet="1" objects="1" scenarios="1"/>
  <hyperlinks>
    <hyperlink ref="A2" location="Oversikt!A1" display="Tilbake" xr:uid="{00000000-0004-0000-1B00-000000000000}"/>
  </hyperlink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"/>
  <sheetViews>
    <sheetView workbookViewId="0">
      <selection activeCell="F35" sqref="F35"/>
    </sheetView>
  </sheetViews>
  <sheetFormatPr baseColWidth="10" defaultRowHeight="15"/>
  <sheetData>
    <row r="1" spans="1:1">
      <c r="A1" s="9" t="s">
        <v>27</v>
      </c>
    </row>
  </sheetData>
  <sheetProtection algorithmName="SHA-512" hashValue="3il6m1dQt06WXUTfsMNiSH0Acvr2iS6FF51rNYarYX7aSq8BVZFZhB5mXthfwdpypjuxjM7gyHxPtozFBmGJ7A==" saltValue="KujCR9svpN5s+JAzjjBHQg==" spinCount="100000" sheet="1" objects="1" scenarios="1"/>
  <hyperlinks>
    <hyperlink ref="A1" location="Oversikt!A1" display="Tilbake" xr:uid="{00000000-0004-0000-1C00-000000000000}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5:D53"/>
  <sheetViews>
    <sheetView topLeftCell="A25" workbookViewId="0">
      <selection activeCell="B30" sqref="B30"/>
    </sheetView>
  </sheetViews>
  <sheetFormatPr baseColWidth="10" defaultRowHeight="15"/>
  <cols>
    <col min="3" max="3" width="12.85546875" customWidth="1"/>
    <col min="4" max="4" width="26.42578125" customWidth="1"/>
  </cols>
  <sheetData>
    <row r="25" spans="1:4">
      <c r="A25" s="9" t="s">
        <v>154</v>
      </c>
    </row>
    <row r="29" spans="1:4">
      <c r="C29" s="22" t="s">
        <v>157</v>
      </c>
      <c r="D29" s="23" t="s">
        <v>158</v>
      </c>
    </row>
    <row r="30" spans="1:4" ht="30">
      <c r="C30" s="22" t="s">
        <v>159</v>
      </c>
      <c r="D30" s="24" t="s">
        <v>160</v>
      </c>
    </row>
    <row r="31" spans="1:4">
      <c r="C31" s="22" t="s">
        <v>123</v>
      </c>
      <c r="D31" s="24" t="s">
        <v>161</v>
      </c>
    </row>
    <row r="32" spans="1:4" ht="45">
      <c r="C32" s="22" t="s">
        <v>162</v>
      </c>
      <c r="D32" s="24" t="s">
        <v>163</v>
      </c>
    </row>
    <row r="33" spans="3:4">
      <c r="C33" s="22" t="s">
        <v>164</v>
      </c>
      <c r="D33" s="23" t="s">
        <v>126</v>
      </c>
    </row>
    <row r="34" spans="3:4" ht="30">
      <c r="C34" s="22" t="s">
        <v>165</v>
      </c>
      <c r="D34" s="23" t="s">
        <v>166</v>
      </c>
    </row>
    <row r="35" spans="3:4" ht="30">
      <c r="C35" s="22" t="s">
        <v>167</v>
      </c>
      <c r="D35" s="23" t="s">
        <v>168</v>
      </c>
    </row>
    <row r="36" spans="3:4" ht="30">
      <c r="C36" s="22" t="s">
        <v>169</v>
      </c>
      <c r="D36" s="23" t="s">
        <v>170</v>
      </c>
    </row>
    <row r="37" spans="3:4" ht="90">
      <c r="C37" s="22" t="s">
        <v>171</v>
      </c>
      <c r="D37" s="23" t="s">
        <v>126</v>
      </c>
    </row>
    <row r="38" spans="3:4">
      <c r="C38" s="22" t="s">
        <v>172</v>
      </c>
      <c r="D38" s="23" t="s">
        <v>126</v>
      </c>
    </row>
    <row r="39" spans="3:4">
      <c r="C39" s="22" t="s">
        <v>173</v>
      </c>
      <c r="D39" s="23" t="s">
        <v>126</v>
      </c>
    </row>
    <row r="40" spans="3:4">
      <c r="C40" s="22" t="s">
        <v>174</v>
      </c>
      <c r="D40" s="23" t="s">
        <v>175</v>
      </c>
    </row>
    <row r="41" spans="3:4">
      <c r="C41" s="22" t="s">
        <v>176</v>
      </c>
      <c r="D41" s="23" t="s">
        <v>177</v>
      </c>
    </row>
    <row r="42" spans="3:4">
      <c r="C42" s="22" t="s">
        <v>178</v>
      </c>
      <c r="D42" s="23" t="s">
        <v>179</v>
      </c>
    </row>
    <row r="43" spans="3:4">
      <c r="C43" s="22" t="s">
        <v>180</v>
      </c>
      <c r="D43" s="23" t="s">
        <v>181</v>
      </c>
    </row>
    <row r="44" spans="3:4" ht="45">
      <c r="C44" s="22" t="s">
        <v>182</v>
      </c>
      <c r="D44" s="23" t="s">
        <v>126</v>
      </c>
    </row>
    <row r="45" spans="3:4">
      <c r="C45" s="22" t="s">
        <v>183</v>
      </c>
      <c r="D45" s="23" t="s">
        <v>126</v>
      </c>
    </row>
    <row r="46" spans="3:4" ht="45">
      <c r="C46" s="22" t="s">
        <v>184</v>
      </c>
      <c r="D46" s="23" t="s">
        <v>126</v>
      </c>
    </row>
    <row r="47" spans="3:4" ht="45">
      <c r="C47" s="22" t="s">
        <v>185</v>
      </c>
      <c r="D47" s="23" t="s">
        <v>29</v>
      </c>
    </row>
    <row r="48" spans="3:4">
      <c r="C48" s="22" t="s">
        <v>186</v>
      </c>
      <c r="D48" s="23" t="s">
        <v>126</v>
      </c>
    </row>
    <row r="49" spans="3:4">
      <c r="C49" s="22" t="s">
        <v>187</v>
      </c>
      <c r="D49" s="23" t="s">
        <v>126</v>
      </c>
    </row>
    <row r="50" spans="3:4">
      <c r="C50" s="22" t="s">
        <v>188</v>
      </c>
      <c r="D50" s="23" t="s">
        <v>189</v>
      </c>
    </row>
    <row r="51" spans="3:4" ht="30">
      <c r="C51" s="22" t="s">
        <v>190</v>
      </c>
      <c r="D51" s="25" t="s">
        <v>191</v>
      </c>
    </row>
    <row r="52" spans="3:4" ht="30">
      <c r="C52" s="22" t="s">
        <v>192</v>
      </c>
      <c r="D52" s="23" t="s">
        <v>193</v>
      </c>
    </row>
    <row r="53" spans="3:4" ht="30.75" thickBot="1">
      <c r="C53" s="26" t="s">
        <v>194</v>
      </c>
      <c r="D53" s="27" t="s">
        <v>195</v>
      </c>
    </row>
  </sheetData>
  <sheetProtection algorithmName="SHA-512" hashValue="OnROeTUTZhoT/uFxfYXYtE7aNrFokC4pVlmqnAUMaNaEtJ1U6hywg5rmJVlaDitOYcJvEKpkx+rqps4xI7fhTQ==" saltValue="Abzd26G4RMh6M/mjtmRR0A==" spinCount="100000" sheet="1" objects="1" scenarios="1"/>
  <hyperlinks>
    <hyperlink ref="A25" location="Oversikt!A1" display="tilbake" xr:uid="{00000000-0004-0000-0200-000000000000}"/>
  </hyperlink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"/>
  <sheetViews>
    <sheetView workbookViewId="0"/>
  </sheetViews>
  <sheetFormatPr baseColWidth="10" defaultRowHeight="15"/>
  <sheetData>
    <row r="1" spans="1:1">
      <c r="A1" s="9" t="s">
        <v>80</v>
      </c>
    </row>
  </sheetData>
  <hyperlinks>
    <hyperlink ref="A1" location="Oversikt!A1" display="Tilbake " xr:uid="{00000000-0004-0000-1D00-000000000000}"/>
  </hyperlink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"/>
  <sheetViews>
    <sheetView workbookViewId="0">
      <selection activeCell="E11" sqref="E11"/>
    </sheetView>
  </sheetViews>
  <sheetFormatPr baseColWidth="10" defaultRowHeight="15"/>
  <sheetData>
    <row r="1" spans="1:1">
      <c r="A1" s="9" t="s">
        <v>27</v>
      </c>
    </row>
  </sheetData>
  <sheetProtection algorithmName="SHA-512" hashValue="rdl+5cJYC6s2PsKki/s1wh/GW05bFf9/Yx6qnDiur2uBmaOuYEzXnAfEnsPmcVxY/AODmuO9luEaRbv2EmzTjQ==" saltValue="zPuGunls/jz7o1mJeKJOFA==" spinCount="100000" sheet="1" objects="1" scenarios="1"/>
  <hyperlinks>
    <hyperlink ref="A1" location="Oversikt!A1" display="Tilbake" xr:uid="{00000000-0004-0000-1E00-000000000000}"/>
  </hyperlink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"/>
  <sheetViews>
    <sheetView workbookViewId="0"/>
  </sheetViews>
  <sheetFormatPr baseColWidth="10" defaultRowHeight="15"/>
  <sheetData>
    <row r="1" spans="1:1">
      <c r="A1" s="9" t="s">
        <v>27</v>
      </c>
    </row>
  </sheetData>
  <hyperlinks>
    <hyperlink ref="A1" location="Oversikt!A1" display="Tilbake" xr:uid="{00000000-0004-0000-1F00-000000000000}"/>
  </hyperlink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"/>
  <sheetViews>
    <sheetView workbookViewId="0"/>
  </sheetViews>
  <sheetFormatPr baseColWidth="10" defaultRowHeight="15"/>
  <sheetData>
    <row r="1" spans="1:1">
      <c r="A1" s="9" t="s">
        <v>27</v>
      </c>
    </row>
  </sheetData>
  <sheetProtection algorithmName="SHA-512" hashValue="S/6EcT/b4u2BZHmlTTfJon4e1X8yswL2/MHx2Z9Aap2F0o3gOehBAueBZUEmEUU8OkaPRH5e7OnBCc2pwCW4Mg==" saltValue="YzOREDTcwNtrcXBydXY/Dg==" spinCount="100000" sheet="1" objects="1" scenarios="1"/>
  <hyperlinks>
    <hyperlink ref="A1" location="Oversikt!A1" display="Tilbake" xr:uid="{00000000-0004-0000-2000-000000000000}"/>
  </hyperlink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"/>
  <sheetViews>
    <sheetView workbookViewId="0"/>
  </sheetViews>
  <sheetFormatPr baseColWidth="10" defaultRowHeight="15"/>
  <sheetData>
    <row r="1" spans="1:1">
      <c r="A1" s="9" t="s">
        <v>27</v>
      </c>
    </row>
  </sheetData>
  <sheetProtection algorithmName="SHA-512" hashValue="qM/hPrua5ZTmsGVT0WximHquxdOB1v0RLaGsSQH07x+7x/EhjjRFA5lMbhp4ER2DDaIFSK7jHfGYcbnQng9PeA==" saltValue="/nxmZtNeqxd5cTcEb8TZ0A==" spinCount="100000" sheet="1" objects="1" scenarios="1"/>
  <hyperlinks>
    <hyperlink ref="A1" location="Oversikt!A1" display="Tilbake" xr:uid="{00000000-0004-0000-2100-000000000000}"/>
  </hyperlink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"/>
  <sheetViews>
    <sheetView workbookViewId="0"/>
  </sheetViews>
  <sheetFormatPr baseColWidth="10" defaultRowHeight="15"/>
  <sheetData>
    <row r="1" spans="1:1">
      <c r="A1" s="9" t="s">
        <v>27</v>
      </c>
    </row>
  </sheetData>
  <sheetProtection algorithmName="SHA-512" hashValue="uElVhAIdxtRtHGF79sRRfZMNtVgKU9WmXO9qIto63+pS4lsrxFBmfUCF05R8K2UQ5Dh+tR8s4FiifowwKF5VLw==" saltValue="g6QuKnKlt3YWfRbwo00sjg==" spinCount="100000" sheet="1" objects="1" scenarios="1"/>
  <hyperlinks>
    <hyperlink ref="A1" location="Oversikt!A1" display="Tilbake" xr:uid="{00000000-0004-0000-2200-000000000000}"/>
  </hyperlink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"/>
  <sheetViews>
    <sheetView workbookViewId="0"/>
  </sheetViews>
  <sheetFormatPr baseColWidth="10" defaultRowHeight="15"/>
  <sheetData>
    <row r="1" spans="1:1">
      <c r="A1" s="9" t="s">
        <v>27</v>
      </c>
    </row>
  </sheetData>
  <sheetProtection algorithmName="SHA-512" hashValue="/FW7AZL6tF3c8WfPekYI36jXRJnaUzOOulpUQ/seyzLvB+gbEGcu5vYh3GJMA+4HOitoR+i8eWw/A3J8wNU5Bg==" saltValue="Fde2ONWDNxhZxUYVkJIcPw==" spinCount="100000" sheet="1" objects="1" scenarios="1"/>
  <hyperlinks>
    <hyperlink ref="A1" location="Oversikt!A1" display="Tilbake" xr:uid="{00000000-0004-0000-2300-000000000000}"/>
  </hyperlink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"/>
  <sheetViews>
    <sheetView workbookViewId="0"/>
  </sheetViews>
  <sheetFormatPr baseColWidth="10" defaultRowHeight="15"/>
  <sheetData>
    <row r="1" spans="1:1">
      <c r="A1" s="9" t="s">
        <v>27</v>
      </c>
    </row>
  </sheetData>
  <sheetProtection algorithmName="SHA-512" hashValue="mGL2MHUV44q2H5xNZA4pSEqe4WZ/kzbhgF1TI+QsoZCiavjTthd9/vuPKJpx73i/SvqawdqvKXp5uDz2Ry9LLQ==" saltValue="wNW8dO161IpeLzpylLFY8Q==" spinCount="100000" sheet="1" objects="1" scenarios="1"/>
  <hyperlinks>
    <hyperlink ref="A1" location="Oversikt!A1" display="Tilbake" xr:uid="{00000000-0004-0000-2400-000000000000}"/>
  </hyperlink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"/>
  <sheetViews>
    <sheetView workbookViewId="0"/>
  </sheetViews>
  <sheetFormatPr baseColWidth="10" defaultRowHeight="15"/>
  <sheetData>
    <row r="1" spans="1:1">
      <c r="A1" s="9" t="s">
        <v>27</v>
      </c>
    </row>
  </sheetData>
  <sheetProtection algorithmName="SHA-512" hashValue="1phjIlm0eqP/HbZ2Lu6QAv2kvAAE0zpE8i2Evboef+EphERSoJAF270Jvb5DA5rgY6R8xH+ZlmYB4zM++KUELA==" saltValue="v6Xd9TWnFN8Or9sWbovSEw==" spinCount="100000" sheet="1" objects="1" scenarios="1"/>
  <hyperlinks>
    <hyperlink ref="A1" location="Oversikt!A1" display="Tilbake" xr:uid="{00000000-0004-0000-2500-000000000000}"/>
  </hyperlink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2"/>
  <sheetViews>
    <sheetView workbookViewId="0">
      <selection activeCell="A2" sqref="A2"/>
    </sheetView>
  </sheetViews>
  <sheetFormatPr baseColWidth="10" defaultRowHeight="15"/>
  <sheetData>
    <row r="2" spans="1:1">
      <c r="A2" s="9" t="s">
        <v>27</v>
      </c>
    </row>
  </sheetData>
  <sheetProtection algorithmName="SHA-512" hashValue="JdpnwLzxh379saHRGW2XT3CuVVoeyTczhu668MxxdUzYX44uakR03QICuwcmPpqIiIMikC+2QAsvo3UbPllACw==" saltValue="5zAJcb/Rfm/5SgLnbXN9mA==" spinCount="100000" sheet="1" objects="1" scenarios="1"/>
  <hyperlinks>
    <hyperlink ref="A2" location="Oversikt!A1" display="Tilbake" xr:uid="{00000000-0004-0000-2600-000000000000}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29"/>
  <sheetViews>
    <sheetView workbookViewId="0"/>
  </sheetViews>
  <sheetFormatPr baseColWidth="10" defaultRowHeight="15"/>
  <cols>
    <col min="3" max="3" width="21.7109375" customWidth="1"/>
    <col min="4" max="4" width="33" customWidth="1"/>
  </cols>
  <sheetData>
    <row r="1" spans="1:4">
      <c r="A1" s="9" t="s">
        <v>156</v>
      </c>
    </row>
    <row r="5" spans="1:4">
      <c r="C5" s="22" t="s">
        <v>157</v>
      </c>
      <c r="D5" s="23" t="s">
        <v>196</v>
      </c>
    </row>
    <row r="6" spans="1:4" ht="30">
      <c r="C6" s="22" t="s">
        <v>159</v>
      </c>
      <c r="D6" s="24" t="s">
        <v>197</v>
      </c>
    </row>
    <row r="7" spans="1:4">
      <c r="C7" s="22" t="s">
        <v>123</v>
      </c>
      <c r="D7" s="24" t="s">
        <v>198</v>
      </c>
    </row>
    <row r="8" spans="1:4" ht="45">
      <c r="C8" s="22" t="s">
        <v>162</v>
      </c>
      <c r="D8" s="24" t="s">
        <v>163</v>
      </c>
    </row>
    <row r="9" spans="1:4">
      <c r="C9" s="22" t="s">
        <v>164</v>
      </c>
      <c r="D9" s="23" t="s">
        <v>126</v>
      </c>
    </row>
    <row r="10" spans="1:4" ht="30">
      <c r="C10" s="22" t="s">
        <v>165</v>
      </c>
      <c r="D10" s="23" t="s">
        <v>166</v>
      </c>
    </row>
    <row r="11" spans="1:4">
      <c r="C11" s="22" t="s">
        <v>167</v>
      </c>
      <c r="D11" s="23" t="s">
        <v>168</v>
      </c>
    </row>
    <row r="12" spans="1:4">
      <c r="C12" s="22" t="s">
        <v>169</v>
      </c>
      <c r="D12" s="23" t="s">
        <v>170</v>
      </c>
    </row>
    <row r="13" spans="1:4" ht="45">
      <c r="C13" s="22" t="s">
        <v>171</v>
      </c>
      <c r="D13" s="23" t="s">
        <v>126</v>
      </c>
    </row>
    <row r="14" spans="1:4">
      <c r="C14" s="22" t="s">
        <v>172</v>
      </c>
      <c r="D14" s="23" t="s">
        <v>126</v>
      </c>
    </row>
    <row r="15" spans="1:4">
      <c r="C15" s="22" t="s">
        <v>173</v>
      </c>
      <c r="D15" s="23" t="s">
        <v>126</v>
      </c>
    </row>
    <row r="16" spans="1:4">
      <c r="C16" s="22" t="s">
        <v>174</v>
      </c>
      <c r="D16" s="23" t="s">
        <v>175</v>
      </c>
    </row>
    <row r="17" spans="3:4">
      <c r="C17" s="22" t="s">
        <v>176</v>
      </c>
      <c r="D17" s="23" t="s">
        <v>177</v>
      </c>
    </row>
    <row r="18" spans="3:4">
      <c r="C18" s="22" t="s">
        <v>178</v>
      </c>
      <c r="D18" s="23" t="s">
        <v>199</v>
      </c>
    </row>
    <row r="19" spans="3:4">
      <c r="C19" s="22" t="s">
        <v>180</v>
      </c>
      <c r="D19" s="23" t="s">
        <v>181</v>
      </c>
    </row>
    <row r="20" spans="3:4">
      <c r="C20" s="22" t="s">
        <v>182</v>
      </c>
      <c r="D20" s="23" t="s">
        <v>126</v>
      </c>
    </row>
    <row r="21" spans="3:4">
      <c r="C21" s="22" t="s">
        <v>183</v>
      </c>
      <c r="D21" s="23" t="s">
        <v>126</v>
      </c>
    </row>
    <row r="22" spans="3:4" ht="30">
      <c r="C22" s="22" t="s">
        <v>184</v>
      </c>
      <c r="D22" s="23" t="s">
        <v>126</v>
      </c>
    </row>
    <row r="23" spans="3:4" ht="30">
      <c r="C23" s="22" t="s">
        <v>185</v>
      </c>
      <c r="D23" s="23" t="s">
        <v>126</v>
      </c>
    </row>
    <row r="24" spans="3:4">
      <c r="C24" s="22" t="s">
        <v>186</v>
      </c>
      <c r="D24" s="23" t="s">
        <v>126</v>
      </c>
    </row>
    <row r="25" spans="3:4">
      <c r="C25" s="22" t="s">
        <v>187</v>
      </c>
      <c r="D25" s="23" t="s">
        <v>126</v>
      </c>
    </row>
    <row r="26" spans="3:4">
      <c r="C26" s="22" t="s">
        <v>188</v>
      </c>
      <c r="D26" s="23" t="s">
        <v>189</v>
      </c>
    </row>
    <row r="27" spans="3:4">
      <c r="C27" s="22" t="s">
        <v>190</v>
      </c>
      <c r="D27" s="25" t="s">
        <v>191</v>
      </c>
    </row>
    <row r="28" spans="3:4">
      <c r="C28" s="22" t="s">
        <v>192</v>
      </c>
      <c r="D28" s="23" t="s">
        <v>193</v>
      </c>
    </row>
    <row r="29" spans="3:4" ht="15.75" thickBot="1">
      <c r="C29" s="26" t="s">
        <v>194</v>
      </c>
      <c r="D29" s="27" t="s">
        <v>200</v>
      </c>
    </row>
  </sheetData>
  <sheetProtection algorithmName="SHA-512" hashValue="XKCQ6ADWfTmJkA0cTDXY9a+91El6PGEtuCiyR0cukhGOrPlRnVa7glvSR1Csu8NBkBMdo1CvjS1REinGJ1rpsA==" saltValue="3YbCMnDyLdZg+gg14Cnj9Q==" spinCount="100000" sheet="1" objects="1" scenarios="1"/>
  <hyperlinks>
    <hyperlink ref="A1" location="Oversikt!A1" display="tilbake " xr:uid="{00000000-0004-0000-0300-000000000000}"/>
  </hyperlinks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"/>
  <sheetViews>
    <sheetView workbookViewId="0"/>
  </sheetViews>
  <sheetFormatPr baseColWidth="10" defaultRowHeight="15"/>
  <sheetData>
    <row r="1" spans="1:1">
      <c r="A1" s="9" t="s">
        <v>27</v>
      </c>
    </row>
  </sheetData>
  <sheetProtection algorithmName="SHA-512" hashValue="EKPLlY023p44WKc7yv0Gu02TQvSZIYukwmlxgyZ2N/SJlRscAFYQjuZqMP77nBybjGplJotaTAGXUYeScTDAxA==" saltValue="znRkx86OanJsXzCNxjxnLA==" spinCount="100000" sheet="1" objects="1" scenarios="1"/>
  <hyperlinks>
    <hyperlink ref="A1" location="Oversikt!A1" display="Tilbake" xr:uid="{00000000-0004-0000-2700-000000000000}"/>
  </hyperlink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"/>
  <sheetViews>
    <sheetView workbookViewId="0"/>
  </sheetViews>
  <sheetFormatPr baseColWidth="10" defaultRowHeight="15"/>
  <sheetData>
    <row r="1" spans="1:1">
      <c r="A1" s="9" t="s">
        <v>27</v>
      </c>
    </row>
  </sheetData>
  <sheetProtection algorithmName="SHA-512" hashValue="tY0CK6ycS6FJRiUfLZEme4/Qwg9GiH7R9lc+Wi8M4q7D524elajXb7dL+lV6yrAD09me3QIT2p/gItqCct4RtA==" saltValue="gOJmJCz4yk6dVne4dQtj9w==" spinCount="100000" sheet="1" objects="1" scenarios="1"/>
  <hyperlinks>
    <hyperlink ref="A1" location="Oversikt!A1" display="Tilbake" xr:uid="{00000000-0004-0000-2800-000000000000}"/>
  </hyperlinks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"/>
  <sheetViews>
    <sheetView workbookViewId="0"/>
  </sheetViews>
  <sheetFormatPr baseColWidth="10" defaultRowHeight="15"/>
  <sheetData>
    <row r="1" spans="1:1">
      <c r="A1" s="9" t="s">
        <v>27</v>
      </c>
    </row>
  </sheetData>
  <sheetProtection algorithmName="SHA-512" hashValue="uX4vS9VnYLsS/YIdDTgdOYnaxEbuE90a4Dl+UIpxxnxUOGR8zj48gPca7IQMwm2q/CrUIJdlCPvG/JDpCZimUg==" saltValue="A15DlLWU4rgth8SgJfP8ZA==" spinCount="100000" sheet="1" objects="1" scenarios="1"/>
  <hyperlinks>
    <hyperlink ref="A1" location="Oversikt!A1" display="Tilbake" xr:uid="{00000000-0004-0000-2900-000000000000}"/>
  </hyperlinks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"/>
  <sheetViews>
    <sheetView workbookViewId="0"/>
  </sheetViews>
  <sheetFormatPr baseColWidth="10" defaultRowHeight="15"/>
  <sheetData>
    <row r="1" spans="1:1">
      <c r="A1" s="9" t="s">
        <v>27</v>
      </c>
    </row>
  </sheetData>
  <sheetProtection algorithmName="SHA-512" hashValue="HITzsDJdf0an/sGYn7y6fQC3YJ9gfSHsAn1y4QWWze+Klg8ZLXq1XEWXgkVK/zrhitu2GPL4gMgO0Hrj6z0DjQ==" saltValue="zix72cGuNOqTd1l5/lMPAQ==" spinCount="100000" sheet="1" objects="1" scenarios="1"/>
  <hyperlinks>
    <hyperlink ref="A1" location="Oversikt!A1" display="Tilbake" xr:uid="{00000000-0004-0000-2A00-000000000000}"/>
  </hyperlinks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"/>
  <sheetViews>
    <sheetView workbookViewId="0"/>
  </sheetViews>
  <sheetFormatPr baseColWidth="10" defaultRowHeight="15"/>
  <sheetData>
    <row r="1" spans="1:1">
      <c r="A1" s="9" t="s">
        <v>27</v>
      </c>
    </row>
  </sheetData>
  <sheetProtection algorithmName="SHA-512" hashValue="mYxzq2KgUvtvyae/1Rt5LgZ51O8FftfR646L8cQSrBFYpRTrZvT4vs4aB3pufNxyPM6kMlHUk7vWIa1PS0twnA==" saltValue="ooDLKzaRmcXJOWFLcxMskw==" spinCount="100000" sheet="1" formatCells="0" formatColumns="0" formatRows="0" insertColumns="0" insertRows="0" insertHyperlinks="0" deleteColumns="0" deleteRows="0" sort="0" autoFilter="0" pivotTables="0"/>
  <hyperlinks>
    <hyperlink ref="A1" location="Oversikt!A1" display="Tilbake" xr:uid="{00000000-0004-0000-2B00-000000000000}"/>
  </hyperlinks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"/>
  <sheetViews>
    <sheetView workbookViewId="0"/>
  </sheetViews>
  <sheetFormatPr baseColWidth="10" defaultRowHeight="15"/>
  <sheetData>
    <row r="1" spans="1:1">
      <c r="A1" s="9" t="s">
        <v>27</v>
      </c>
    </row>
  </sheetData>
  <sheetProtection algorithmName="SHA-512" hashValue="2Almj3yazsTXwPxVoo80BoiU5VSm4V+s+E/2aP6qgWazS734bKjureCwhbt2C643BGpUaT4m6OlexgM1zOCTNQ==" saltValue="1GF2vlXE7WnKWJb4xAGvaQ==" spinCount="100000" sheet="1" objects="1" scenarios="1"/>
  <hyperlinks>
    <hyperlink ref="A1" location="Oversikt!A1" display="Tilbake" xr:uid="{00000000-0004-0000-2C00-000000000000}"/>
  </hyperlinks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"/>
  <sheetViews>
    <sheetView workbookViewId="0"/>
  </sheetViews>
  <sheetFormatPr baseColWidth="10" defaultRowHeight="15"/>
  <sheetData>
    <row r="1" spans="1:1">
      <c r="A1" s="9" t="s">
        <v>55</v>
      </c>
    </row>
  </sheetData>
  <sheetProtection algorithmName="SHA-512" hashValue="/mJL2MTe0tKYgQohHaR331i35JJuKf0K7ClTFiI700mju0feoj5A9q6RS+8IZLebpNNlqGoN03gHxjV5lWvPrA==" saltValue="fmqNDrPoBK2OAsv2VpGsuA==" spinCount="100000" sheet="1" objects="1" scenarios="1"/>
  <hyperlinks>
    <hyperlink ref="A1" location="Oversikt!A1" display="Tilabake" xr:uid="{00000000-0004-0000-2D00-000000000000}"/>
  </hyperlinks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J1"/>
  <sheetViews>
    <sheetView workbookViewId="0"/>
  </sheetViews>
  <sheetFormatPr baseColWidth="10" defaultColWidth="9.140625" defaultRowHeight="15"/>
  <sheetData>
    <row r="1" spans="1:10">
      <c r="A1" t="s">
        <v>27</v>
      </c>
      <c r="J1" s="9"/>
    </row>
  </sheetData>
  <sheetProtection algorithmName="SHA-512" hashValue="PrBadujxSqw6ksPxULd+S9MGIUAWoBkMjSyMNBR/8LccYbINPb4hO4W9/WqBGm1wvIhezqZ9noU+akJCSX/j+A==" saltValue="Z2QpQ3rEHLUhsmMVR8Bg+w==" spinCount="100000" sheet="1" objects="1" scenarios="1"/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"/>
  <sheetViews>
    <sheetView workbookViewId="0"/>
  </sheetViews>
  <sheetFormatPr baseColWidth="10" defaultRowHeight="15"/>
  <sheetData>
    <row r="1" spans="1:1">
      <c r="A1" s="9" t="s">
        <v>27</v>
      </c>
    </row>
  </sheetData>
  <hyperlinks>
    <hyperlink ref="A1" location="Oversikt!A1" display="Tilbake" xr:uid="{00000000-0004-0000-3000-000000000000}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30"/>
  <sheetViews>
    <sheetView workbookViewId="0"/>
  </sheetViews>
  <sheetFormatPr baseColWidth="10" defaultRowHeight="15"/>
  <cols>
    <col min="3" max="3" width="22.85546875" customWidth="1"/>
    <col min="4" max="4" width="22.42578125" customWidth="1"/>
  </cols>
  <sheetData>
    <row r="1" spans="1:4">
      <c r="A1" s="9" t="s">
        <v>156</v>
      </c>
    </row>
    <row r="6" spans="1:4">
      <c r="C6" s="22" t="s">
        <v>157</v>
      </c>
      <c r="D6" s="23" t="s">
        <v>201</v>
      </c>
    </row>
    <row r="7" spans="1:4" ht="30">
      <c r="C7" s="22" t="s">
        <v>159</v>
      </c>
      <c r="D7" s="24" t="s">
        <v>202</v>
      </c>
    </row>
    <row r="8" spans="1:4">
      <c r="C8" s="22" t="s">
        <v>123</v>
      </c>
      <c r="D8" s="24" t="s">
        <v>203</v>
      </c>
    </row>
    <row r="9" spans="1:4">
      <c r="C9" s="22" t="s">
        <v>162</v>
      </c>
      <c r="D9" s="28" t="s">
        <v>204</v>
      </c>
    </row>
    <row r="10" spans="1:4">
      <c r="C10" s="22" t="s">
        <v>164</v>
      </c>
      <c r="D10" s="23" t="s">
        <v>29</v>
      </c>
    </row>
    <row r="11" spans="1:4" ht="30">
      <c r="C11" s="22" t="s">
        <v>165</v>
      </c>
      <c r="D11" s="23" t="s">
        <v>205</v>
      </c>
    </row>
    <row r="12" spans="1:4">
      <c r="C12" s="22" t="s">
        <v>167</v>
      </c>
      <c r="D12" s="23" t="s">
        <v>206</v>
      </c>
    </row>
    <row r="13" spans="1:4">
      <c r="C13" s="22" t="s">
        <v>169</v>
      </c>
      <c r="D13" s="23" t="s">
        <v>170</v>
      </c>
    </row>
    <row r="14" spans="1:4" ht="45">
      <c r="C14" s="22" t="s">
        <v>171</v>
      </c>
      <c r="D14" s="23" t="s">
        <v>126</v>
      </c>
    </row>
    <row r="15" spans="1:4">
      <c r="C15" s="22" t="s">
        <v>172</v>
      </c>
      <c r="D15" s="23" t="s">
        <v>207</v>
      </c>
    </row>
    <row r="16" spans="1:4">
      <c r="C16" s="22" t="s">
        <v>173</v>
      </c>
      <c r="D16" s="23" t="s">
        <v>126</v>
      </c>
    </row>
    <row r="17" spans="3:4">
      <c r="C17" s="22" t="s">
        <v>174</v>
      </c>
      <c r="D17" s="23" t="s">
        <v>175</v>
      </c>
    </row>
    <row r="18" spans="3:4">
      <c r="C18" s="22" t="s">
        <v>176</v>
      </c>
      <c r="D18" s="23" t="s">
        <v>208</v>
      </c>
    </row>
    <row r="19" spans="3:4">
      <c r="C19" s="22" t="s">
        <v>178</v>
      </c>
      <c r="D19" s="23" t="s">
        <v>209</v>
      </c>
    </row>
    <row r="20" spans="3:4">
      <c r="C20" s="22" t="s">
        <v>180</v>
      </c>
      <c r="D20" s="23" t="s">
        <v>181</v>
      </c>
    </row>
    <row r="21" spans="3:4">
      <c r="C21" s="22" t="s">
        <v>182</v>
      </c>
      <c r="D21" s="23" t="s">
        <v>126</v>
      </c>
    </row>
    <row r="22" spans="3:4">
      <c r="C22" s="22" t="s">
        <v>183</v>
      </c>
      <c r="D22" s="23" t="s">
        <v>126</v>
      </c>
    </row>
    <row r="23" spans="3:4" ht="30">
      <c r="C23" s="22" t="s">
        <v>184</v>
      </c>
      <c r="D23" s="23" t="s">
        <v>126</v>
      </c>
    </row>
    <row r="24" spans="3:4" ht="30">
      <c r="C24" s="22" t="s">
        <v>185</v>
      </c>
      <c r="D24" s="23" t="s">
        <v>29</v>
      </c>
    </row>
    <row r="25" spans="3:4">
      <c r="C25" s="22" t="s">
        <v>186</v>
      </c>
      <c r="D25" s="23" t="s">
        <v>126</v>
      </c>
    </row>
    <row r="26" spans="3:4">
      <c r="C26" s="22" t="s">
        <v>187</v>
      </c>
      <c r="D26" s="23" t="s">
        <v>29</v>
      </c>
    </row>
    <row r="27" spans="3:4">
      <c r="C27" s="22" t="s">
        <v>188</v>
      </c>
      <c r="D27" s="23" t="s">
        <v>189</v>
      </c>
    </row>
    <row r="28" spans="3:4">
      <c r="C28" s="22" t="s">
        <v>190</v>
      </c>
      <c r="D28" s="25" t="s">
        <v>191</v>
      </c>
    </row>
    <row r="29" spans="3:4">
      <c r="C29" s="22" t="s">
        <v>192</v>
      </c>
      <c r="D29" s="23" t="s">
        <v>210</v>
      </c>
    </row>
    <row r="30" spans="3:4" ht="15.75" thickBot="1">
      <c r="C30" s="26" t="s">
        <v>194</v>
      </c>
      <c r="D30" s="29" t="s">
        <v>211</v>
      </c>
    </row>
  </sheetData>
  <sheetProtection algorithmName="SHA-512" hashValue="OJ6GP5TFJ3vku5HKwPsj0gmfFRI7cazQOvelLdOBHXxBvN/kYyYm9CIKFh2qAQRR/975z5kbtmXBGCiPLnYBrw==" saltValue="kn405v9QjlOzbpcSMDruLw==" spinCount="100000" sheet="1" objects="1" scenarios="1"/>
  <hyperlinks>
    <hyperlink ref="A1" location="Oversikt!A1" display="tilbake " xr:uid="{00000000-0004-0000-0400-000000000000}"/>
  </hyperlinks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2"/>
  <sheetViews>
    <sheetView workbookViewId="0">
      <selection activeCell="A2" sqref="A2"/>
    </sheetView>
  </sheetViews>
  <sheetFormatPr baseColWidth="10" defaultRowHeight="15"/>
  <sheetData>
    <row r="2" spans="1:1">
      <c r="A2" s="9" t="s">
        <v>27</v>
      </c>
    </row>
  </sheetData>
  <hyperlinks>
    <hyperlink ref="A2" location="Oversikt!A1" display="Tilbake" xr:uid="{00000000-0004-0000-3100-000000000000}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29"/>
  <sheetViews>
    <sheetView workbookViewId="0"/>
  </sheetViews>
  <sheetFormatPr baseColWidth="10" defaultRowHeight="15"/>
  <cols>
    <col min="3" max="3" width="23" customWidth="1"/>
    <col min="4" max="4" width="23.140625" customWidth="1"/>
  </cols>
  <sheetData>
    <row r="1" spans="1:4">
      <c r="A1" s="9" t="s">
        <v>154</v>
      </c>
    </row>
    <row r="5" spans="1:4">
      <c r="C5" s="22" t="s">
        <v>157</v>
      </c>
      <c r="D5" s="23" t="s">
        <v>212</v>
      </c>
    </row>
    <row r="6" spans="1:4" ht="60">
      <c r="C6" s="22" t="s">
        <v>159</v>
      </c>
      <c r="D6" s="24" t="s">
        <v>213</v>
      </c>
    </row>
    <row r="7" spans="1:4">
      <c r="C7" s="22" t="s">
        <v>123</v>
      </c>
      <c r="D7" s="24" t="s">
        <v>214</v>
      </c>
    </row>
    <row r="8" spans="1:4" ht="30">
      <c r="C8" s="22" t="s">
        <v>162</v>
      </c>
      <c r="D8" s="24" t="s">
        <v>215</v>
      </c>
    </row>
    <row r="9" spans="1:4">
      <c r="C9" s="22" t="s">
        <v>164</v>
      </c>
      <c r="D9" s="23" t="s">
        <v>29</v>
      </c>
    </row>
    <row r="10" spans="1:4" ht="30">
      <c r="C10" s="22" t="s">
        <v>165</v>
      </c>
      <c r="D10" s="23" t="s">
        <v>216</v>
      </c>
    </row>
    <row r="11" spans="1:4">
      <c r="C11" s="22" t="s">
        <v>167</v>
      </c>
      <c r="D11" s="23" t="s">
        <v>217</v>
      </c>
    </row>
    <row r="12" spans="1:4">
      <c r="C12" s="22" t="s">
        <v>169</v>
      </c>
      <c r="D12" s="23" t="s">
        <v>170</v>
      </c>
    </row>
    <row r="13" spans="1:4" ht="45">
      <c r="C13" s="22" t="s">
        <v>171</v>
      </c>
      <c r="D13" s="23" t="s">
        <v>126</v>
      </c>
    </row>
    <row r="14" spans="1:4">
      <c r="C14" s="22" t="s">
        <v>172</v>
      </c>
      <c r="D14" s="23" t="s">
        <v>126</v>
      </c>
    </row>
    <row r="15" spans="1:4">
      <c r="C15" s="22" t="s">
        <v>173</v>
      </c>
      <c r="D15" s="23" t="s">
        <v>126</v>
      </c>
    </row>
    <row r="16" spans="1:4">
      <c r="C16" s="22" t="s">
        <v>174</v>
      </c>
      <c r="D16" s="23" t="s">
        <v>175</v>
      </c>
    </row>
    <row r="17" spans="3:4">
      <c r="C17" s="22" t="s">
        <v>176</v>
      </c>
      <c r="D17" s="23" t="s">
        <v>218</v>
      </c>
    </row>
    <row r="18" spans="3:4">
      <c r="C18" s="22" t="s">
        <v>178</v>
      </c>
      <c r="D18" s="23" t="s">
        <v>219</v>
      </c>
    </row>
    <row r="19" spans="3:4">
      <c r="C19" s="22" t="s">
        <v>180</v>
      </c>
      <c r="D19" s="23" t="s">
        <v>220</v>
      </c>
    </row>
    <row r="20" spans="3:4">
      <c r="C20" s="22" t="s">
        <v>182</v>
      </c>
      <c r="D20" s="23" t="s">
        <v>126</v>
      </c>
    </row>
    <row r="21" spans="3:4">
      <c r="C21" s="22" t="s">
        <v>183</v>
      </c>
      <c r="D21" s="23" t="s">
        <v>126</v>
      </c>
    </row>
    <row r="22" spans="3:4" ht="30">
      <c r="C22" s="22" t="s">
        <v>184</v>
      </c>
      <c r="D22" s="23" t="s">
        <v>126</v>
      </c>
    </row>
    <row r="23" spans="3:4" ht="30">
      <c r="C23" s="22" t="s">
        <v>185</v>
      </c>
      <c r="D23" s="23" t="s">
        <v>126</v>
      </c>
    </row>
    <row r="24" spans="3:4">
      <c r="C24" s="22" t="s">
        <v>186</v>
      </c>
      <c r="D24" s="23" t="s">
        <v>126</v>
      </c>
    </row>
    <row r="25" spans="3:4">
      <c r="C25" s="22" t="s">
        <v>187</v>
      </c>
      <c r="D25" s="23" t="s">
        <v>126</v>
      </c>
    </row>
    <row r="26" spans="3:4">
      <c r="C26" s="22" t="s">
        <v>188</v>
      </c>
      <c r="D26" s="23" t="s">
        <v>221</v>
      </c>
    </row>
    <row r="27" spans="3:4">
      <c r="C27" s="22" t="s">
        <v>190</v>
      </c>
      <c r="D27" s="25" t="s">
        <v>222</v>
      </c>
    </row>
    <row r="28" spans="3:4">
      <c r="C28" s="22" t="s">
        <v>192</v>
      </c>
      <c r="D28" s="23" t="s">
        <v>223</v>
      </c>
    </row>
    <row r="29" spans="3:4" ht="15.75" thickBot="1">
      <c r="C29" s="26" t="s">
        <v>194</v>
      </c>
      <c r="D29" s="29" t="s">
        <v>211</v>
      </c>
    </row>
  </sheetData>
  <sheetProtection algorithmName="SHA-512" hashValue="t/mq2OMlU6lIzFf9WicF+SQL4aIX1FbnMBRxcu09VbM8Ken8E1D+SXHHJ3urqZ4iSBtKqW1XsRzOSryO6cwS2g==" saltValue="kM58+SlNHb3utWOzBEDRzA==" spinCount="100000" sheet="1" objects="1" scenarios="1"/>
  <hyperlinks>
    <hyperlink ref="A1" location="Oversikt!A1" display="tilbake" xr:uid="{00000000-0004-0000-0500-000000000000}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D29"/>
  <sheetViews>
    <sheetView workbookViewId="0">
      <selection activeCell="F24" sqref="F24"/>
    </sheetView>
  </sheetViews>
  <sheetFormatPr baseColWidth="10" defaultRowHeight="15"/>
  <cols>
    <col min="3" max="3" width="22.42578125" customWidth="1"/>
    <col min="4" max="4" width="23.42578125" customWidth="1"/>
  </cols>
  <sheetData>
    <row r="2" spans="1:4">
      <c r="A2" s="9" t="s">
        <v>154</v>
      </c>
    </row>
    <row r="5" spans="1:4">
      <c r="C5" s="22" t="s">
        <v>157</v>
      </c>
      <c r="D5" s="23" t="s">
        <v>224</v>
      </c>
    </row>
    <row r="6" spans="1:4" ht="60">
      <c r="C6" s="22" t="s">
        <v>159</v>
      </c>
      <c r="D6" s="24" t="s">
        <v>225</v>
      </c>
    </row>
    <row r="7" spans="1:4">
      <c r="C7" s="22" t="s">
        <v>123</v>
      </c>
      <c r="D7" s="24" t="s">
        <v>226</v>
      </c>
    </row>
    <row r="8" spans="1:4" ht="30">
      <c r="C8" s="22" t="s">
        <v>162</v>
      </c>
      <c r="D8" s="24" t="s">
        <v>215</v>
      </c>
    </row>
    <row r="9" spans="1:4">
      <c r="C9" s="22" t="s">
        <v>164</v>
      </c>
      <c r="D9" s="23" t="s">
        <v>29</v>
      </c>
    </row>
    <row r="10" spans="1:4" ht="30">
      <c r="C10" s="22" t="s">
        <v>165</v>
      </c>
      <c r="D10" s="23" t="s">
        <v>216</v>
      </c>
    </row>
    <row r="11" spans="1:4">
      <c r="C11" s="22" t="s">
        <v>167</v>
      </c>
      <c r="D11" s="23" t="s">
        <v>217</v>
      </c>
    </row>
    <row r="12" spans="1:4">
      <c r="C12" s="22" t="s">
        <v>169</v>
      </c>
      <c r="D12" s="23" t="s">
        <v>170</v>
      </c>
    </row>
    <row r="13" spans="1:4" ht="45">
      <c r="C13" s="22" t="s">
        <v>171</v>
      </c>
      <c r="D13" s="23" t="s">
        <v>126</v>
      </c>
    </row>
    <row r="14" spans="1:4">
      <c r="C14" s="22" t="s">
        <v>172</v>
      </c>
      <c r="D14" s="23" t="s">
        <v>126</v>
      </c>
    </row>
    <row r="15" spans="1:4">
      <c r="C15" s="22" t="s">
        <v>173</v>
      </c>
      <c r="D15" s="23" t="s">
        <v>126</v>
      </c>
    </row>
    <row r="16" spans="1:4">
      <c r="C16" s="22" t="s">
        <v>174</v>
      </c>
      <c r="D16" s="23" t="s">
        <v>175</v>
      </c>
    </row>
    <row r="17" spans="3:4">
      <c r="C17" s="22" t="s">
        <v>176</v>
      </c>
      <c r="D17" s="23" t="s">
        <v>218</v>
      </c>
    </row>
    <row r="18" spans="3:4">
      <c r="C18" s="22" t="s">
        <v>178</v>
      </c>
      <c r="D18" s="23" t="s">
        <v>219</v>
      </c>
    </row>
    <row r="19" spans="3:4">
      <c r="C19" s="22" t="s">
        <v>180</v>
      </c>
      <c r="D19" s="23" t="s">
        <v>227</v>
      </c>
    </row>
    <row r="20" spans="3:4">
      <c r="C20" s="22" t="s">
        <v>182</v>
      </c>
      <c r="D20" s="23" t="s">
        <v>126</v>
      </c>
    </row>
    <row r="21" spans="3:4">
      <c r="C21" s="22" t="s">
        <v>183</v>
      </c>
      <c r="D21" s="23" t="s">
        <v>126</v>
      </c>
    </row>
    <row r="22" spans="3:4" ht="30">
      <c r="C22" s="22" t="s">
        <v>184</v>
      </c>
      <c r="D22" s="23" t="s">
        <v>126</v>
      </c>
    </row>
    <row r="23" spans="3:4" ht="30">
      <c r="C23" s="22" t="s">
        <v>185</v>
      </c>
      <c r="D23" s="23" t="s">
        <v>126</v>
      </c>
    </row>
    <row r="24" spans="3:4">
      <c r="C24" s="22" t="s">
        <v>186</v>
      </c>
      <c r="D24" s="23" t="s">
        <v>126</v>
      </c>
    </row>
    <row r="25" spans="3:4">
      <c r="C25" s="22" t="s">
        <v>187</v>
      </c>
      <c r="D25" s="23" t="s">
        <v>126</v>
      </c>
    </row>
    <row r="26" spans="3:4">
      <c r="C26" s="22" t="s">
        <v>188</v>
      </c>
      <c r="D26" s="23" t="s">
        <v>221</v>
      </c>
    </row>
    <row r="27" spans="3:4">
      <c r="C27" s="22" t="s">
        <v>190</v>
      </c>
      <c r="D27" s="25" t="s">
        <v>222</v>
      </c>
    </row>
    <row r="28" spans="3:4">
      <c r="C28" s="22" t="s">
        <v>192</v>
      </c>
      <c r="D28" s="23" t="s">
        <v>223</v>
      </c>
    </row>
    <row r="29" spans="3:4" ht="15.75" thickBot="1">
      <c r="C29" s="26" t="s">
        <v>194</v>
      </c>
      <c r="D29" s="29" t="s">
        <v>211</v>
      </c>
    </row>
  </sheetData>
  <sheetProtection algorithmName="SHA-512" hashValue="y8z4vwJCNiShlw7Y243IbrvY5vlO2gDADNjTWJ7EmocF5Frw7YOVzA0uwpq/JHcgVGY4Z95NPp+S3QKEPnzDsw==" saltValue="0irRo6oUmih9ntI3+TcTiA==" spinCount="100000" sheet="1" objects="1" scenarios="1"/>
  <hyperlinks>
    <hyperlink ref="A2" location="Oversikt!A1" display="tilbake" xr:uid="{00000000-0004-0000-0600-000000000000}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C29"/>
  <sheetViews>
    <sheetView workbookViewId="0">
      <selection activeCell="A2" sqref="A2"/>
    </sheetView>
  </sheetViews>
  <sheetFormatPr baseColWidth="10" defaultRowHeight="15"/>
  <cols>
    <col min="2" max="2" width="22.85546875" customWidth="1"/>
    <col min="3" max="3" width="22.5703125" customWidth="1"/>
  </cols>
  <sheetData>
    <row r="2" spans="1:3">
      <c r="A2" s="9" t="s">
        <v>27</v>
      </c>
    </row>
    <row r="5" spans="1:3">
      <c r="B5" s="22" t="s">
        <v>157</v>
      </c>
      <c r="C5" s="23" t="s">
        <v>228</v>
      </c>
    </row>
    <row r="6" spans="1:3" ht="60">
      <c r="B6" s="22" t="s">
        <v>159</v>
      </c>
      <c r="C6" s="24" t="s">
        <v>229</v>
      </c>
    </row>
    <row r="7" spans="1:3">
      <c r="B7" s="22" t="s">
        <v>123</v>
      </c>
      <c r="C7" s="24" t="s">
        <v>230</v>
      </c>
    </row>
    <row r="8" spans="1:3" ht="30">
      <c r="B8" s="22" t="s">
        <v>162</v>
      </c>
      <c r="C8" s="24" t="s">
        <v>215</v>
      </c>
    </row>
    <row r="9" spans="1:3">
      <c r="B9" s="22" t="s">
        <v>164</v>
      </c>
      <c r="C9" s="23" t="s">
        <v>29</v>
      </c>
    </row>
    <row r="10" spans="1:3" ht="30">
      <c r="B10" s="22" t="s">
        <v>165</v>
      </c>
      <c r="C10" s="23" t="s">
        <v>216</v>
      </c>
    </row>
    <row r="11" spans="1:3">
      <c r="B11" s="22" t="s">
        <v>167</v>
      </c>
      <c r="C11" s="23" t="s">
        <v>217</v>
      </c>
    </row>
    <row r="12" spans="1:3">
      <c r="B12" s="22" t="s">
        <v>169</v>
      </c>
      <c r="C12" s="23" t="s">
        <v>170</v>
      </c>
    </row>
    <row r="13" spans="1:3" ht="45">
      <c r="B13" s="22" t="s">
        <v>171</v>
      </c>
      <c r="C13" s="23" t="s">
        <v>126</v>
      </c>
    </row>
    <row r="14" spans="1:3">
      <c r="B14" s="22" t="s">
        <v>172</v>
      </c>
      <c r="C14" s="23" t="s">
        <v>126</v>
      </c>
    </row>
    <row r="15" spans="1:3">
      <c r="B15" s="22" t="s">
        <v>173</v>
      </c>
      <c r="C15" s="23" t="s">
        <v>126</v>
      </c>
    </row>
    <row r="16" spans="1:3">
      <c r="B16" s="22" t="s">
        <v>174</v>
      </c>
      <c r="C16" s="23" t="s">
        <v>175</v>
      </c>
    </row>
    <row r="17" spans="2:3">
      <c r="B17" s="22" t="s">
        <v>176</v>
      </c>
      <c r="C17" s="23" t="s">
        <v>218</v>
      </c>
    </row>
    <row r="18" spans="2:3">
      <c r="B18" s="22" t="s">
        <v>178</v>
      </c>
      <c r="C18" s="23" t="s">
        <v>219</v>
      </c>
    </row>
    <row r="19" spans="2:3">
      <c r="B19" s="22" t="s">
        <v>180</v>
      </c>
      <c r="C19" s="23" t="s">
        <v>181</v>
      </c>
    </row>
    <row r="20" spans="2:3">
      <c r="B20" s="22" t="s">
        <v>182</v>
      </c>
      <c r="C20" s="23" t="s">
        <v>126</v>
      </c>
    </row>
    <row r="21" spans="2:3">
      <c r="B21" s="22" t="s">
        <v>183</v>
      </c>
      <c r="C21" s="23" t="s">
        <v>126</v>
      </c>
    </row>
    <row r="22" spans="2:3" ht="30">
      <c r="B22" s="22" t="s">
        <v>184</v>
      </c>
      <c r="C22" s="23" t="s">
        <v>126</v>
      </c>
    </row>
    <row r="23" spans="2:3" ht="30">
      <c r="B23" s="22" t="s">
        <v>185</v>
      </c>
      <c r="C23" s="23" t="s">
        <v>126</v>
      </c>
    </row>
    <row r="24" spans="2:3">
      <c r="B24" s="22" t="s">
        <v>186</v>
      </c>
      <c r="C24" s="23" t="s">
        <v>126</v>
      </c>
    </row>
    <row r="25" spans="2:3">
      <c r="B25" s="22" t="s">
        <v>187</v>
      </c>
      <c r="C25" s="23" t="s">
        <v>126</v>
      </c>
    </row>
    <row r="26" spans="2:3">
      <c r="B26" s="22" t="s">
        <v>188</v>
      </c>
      <c r="C26" s="23" t="s">
        <v>221</v>
      </c>
    </row>
    <row r="27" spans="2:3">
      <c r="B27" s="22" t="s">
        <v>190</v>
      </c>
      <c r="C27" s="25" t="s">
        <v>222</v>
      </c>
    </row>
    <row r="28" spans="2:3">
      <c r="B28" s="22" t="s">
        <v>192</v>
      </c>
      <c r="C28" s="23" t="s">
        <v>223</v>
      </c>
    </row>
    <row r="29" spans="2:3" ht="15.75" thickBot="1">
      <c r="B29" s="26" t="s">
        <v>194</v>
      </c>
      <c r="C29" s="29" t="s">
        <v>211</v>
      </c>
    </row>
  </sheetData>
  <sheetProtection algorithmName="SHA-512" hashValue="Yg2lXpoXvirAhxjFeSU9lID3yhCoI6QC9TrtNmwsXxCbjSyXymQ84lNG/MWOGnVUHLBtYsXbV0gGBqY1WOwspQ==" saltValue="R2gcUTH8Ke2c6SVMwMzhkg==" spinCount="100000" sheet="1" objects="1" scenarios="1"/>
  <hyperlinks>
    <hyperlink ref="A2" location="Oversikt!A1" display="Tilbake" xr:uid="{00000000-0004-0000-0700-000000000000}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F30"/>
  <sheetViews>
    <sheetView workbookViewId="0">
      <selection activeCell="A2" sqref="A2"/>
    </sheetView>
  </sheetViews>
  <sheetFormatPr baseColWidth="10" defaultRowHeight="15"/>
  <cols>
    <col min="3" max="6" width="26.5703125" customWidth="1"/>
  </cols>
  <sheetData>
    <row r="2" spans="1:6">
      <c r="A2" s="9" t="s">
        <v>156</v>
      </c>
    </row>
    <row r="5" spans="1:6" ht="15" customHeight="1">
      <c r="C5" s="22" t="s">
        <v>157</v>
      </c>
      <c r="D5" s="23" t="s">
        <v>231</v>
      </c>
      <c r="E5" s="23" t="s">
        <v>232</v>
      </c>
      <c r="F5" s="23" t="s">
        <v>233</v>
      </c>
    </row>
    <row r="6" spans="1:6" ht="15" customHeight="1">
      <c r="C6" s="22" t="s">
        <v>159</v>
      </c>
      <c r="D6" s="24" t="s">
        <v>234</v>
      </c>
      <c r="E6" s="24" t="s">
        <v>235</v>
      </c>
      <c r="F6" s="24" t="s">
        <v>236</v>
      </c>
    </row>
    <row r="7" spans="1:6" ht="15" customHeight="1">
      <c r="C7" s="22" t="s">
        <v>123</v>
      </c>
      <c r="D7" s="24" t="s">
        <v>237</v>
      </c>
      <c r="E7" s="24" t="s">
        <v>238</v>
      </c>
      <c r="F7" s="24" t="s">
        <v>239</v>
      </c>
    </row>
    <row r="8" spans="1:6" ht="15" customHeight="1">
      <c r="C8" s="22" t="s">
        <v>162</v>
      </c>
      <c r="D8" s="24" t="s">
        <v>240</v>
      </c>
      <c r="E8" s="24" t="s">
        <v>241</v>
      </c>
      <c r="F8" s="24" t="s">
        <v>242</v>
      </c>
    </row>
    <row r="9" spans="1:6" ht="15" customHeight="1">
      <c r="C9" s="22" t="s">
        <v>164</v>
      </c>
      <c r="D9" s="23" t="s">
        <v>29</v>
      </c>
      <c r="E9" s="23" t="s">
        <v>29</v>
      </c>
      <c r="F9" s="23" t="s">
        <v>29</v>
      </c>
    </row>
    <row r="10" spans="1:6" ht="15" customHeight="1">
      <c r="C10" s="22" t="s">
        <v>165</v>
      </c>
      <c r="D10" s="23" t="s">
        <v>243</v>
      </c>
      <c r="E10" s="23" t="s">
        <v>243</v>
      </c>
      <c r="F10" s="23" t="s">
        <v>243</v>
      </c>
    </row>
    <row r="11" spans="1:6" ht="15" customHeight="1">
      <c r="C11" s="22" t="s">
        <v>167</v>
      </c>
      <c r="D11" s="23" t="s">
        <v>206</v>
      </c>
      <c r="E11" s="23" t="s">
        <v>206</v>
      </c>
      <c r="F11" s="23" t="s">
        <v>206</v>
      </c>
    </row>
    <row r="12" spans="1:6" ht="15" customHeight="1">
      <c r="C12" s="22" t="s">
        <v>169</v>
      </c>
      <c r="D12" s="23" t="s">
        <v>170</v>
      </c>
      <c r="E12" s="23" t="s">
        <v>170</v>
      </c>
      <c r="F12" s="23" t="s">
        <v>170</v>
      </c>
    </row>
    <row r="13" spans="1:6" ht="15" customHeight="1">
      <c r="C13" s="22" t="s">
        <v>171</v>
      </c>
      <c r="D13" s="23" t="s">
        <v>126</v>
      </c>
      <c r="E13" s="23" t="s">
        <v>126</v>
      </c>
      <c r="F13" s="23" t="s">
        <v>126</v>
      </c>
    </row>
    <row r="14" spans="1:6" ht="15" customHeight="1">
      <c r="C14" s="22" t="s">
        <v>172</v>
      </c>
      <c r="D14" s="23" t="s">
        <v>29</v>
      </c>
      <c r="E14" s="23" t="s">
        <v>29</v>
      </c>
      <c r="F14" s="23" t="s">
        <v>29</v>
      </c>
    </row>
    <row r="15" spans="1:6" ht="15" customHeight="1">
      <c r="C15" s="22" t="s">
        <v>173</v>
      </c>
      <c r="D15" s="23" t="s">
        <v>29</v>
      </c>
      <c r="E15" s="23" t="s">
        <v>29</v>
      </c>
      <c r="F15" s="23" t="s">
        <v>29</v>
      </c>
    </row>
    <row r="16" spans="1:6" ht="15" customHeight="1">
      <c r="C16" s="22" t="s">
        <v>174</v>
      </c>
      <c r="D16" s="23" t="s">
        <v>29</v>
      </c>
      <c r="E16" s="23" t="s">
        <v>29</v>
      </c>
      <c r="F16" s="23" t="s">
        <v>29</v>
      </c>
    </row>
    <row r="17" spans="3:6" ht="15" customHeight="1">
      <c r="C17" s="22" t="s">
        <v>176</v>
      </c>
      <c r="D17" s="23" t="s">
        <v>244</v>
      </c>
      <c r="E17" s="23" t="s">
        <v>244</v>
      </c>
      <c r="F17" s="23" t="s">
        <v>244</v>
      </c>
    </row>
    <row r="18" spans="3:6" ht="15" customHeight="1">
      <c r="C18" s="22" t="s">
        <v>178</v>
      </c>
      <c r="D18" s="23" t="s">
        <v>245</v>
      </c>
      <c r="E18" s="23" t="s">
        <v>245</v>
      </c>
      <c r="F18" s="23" t="s">
        <v>245</v>
      </c>
    </row>
    <row r="19" spans="3:6" ht="15" customHeight="1">
      <c r="C19" s="22" t="s">
        <v>180</v>
      </c>
      <c r="D19" s="23" t="s">
        <v>246</v>
      </c>
      <c r="E19" s="23" t="s">
        <v>246</v>
      </c>
      <c r="F19" s="23" t="s">
        <v>246</v>
      </c>
    </row>
    <row r="20" spans="3:6" ht="15" customHeight="1">
      <c r="C20" s="22" t="s">
        <v>182</v>
      </c>
      <c r="D20" s="23" t="s">
        <v>126</v>
      </c>
      <c r="E20" s="23" t="s">
        <v>126</v>
      </c>
      <c r="F20" s="23" t="s">
        <v>126</v>
      </c>
    </row>
    <row r="21" spans="3:6" ht="15" customHeight="1">
      <c r="C21" s="22" t="s">
        <v>183</v>
      </c>
      <c r="D21" s="23" t="s">
        <v>126</v>
      </c>
      <c r="E21" s="23" t="s">
        <v>126</v>
      </c>
      <c r="F21" s="23" t="s">
        <v>126</v>
      </c>
    </row>
    <row r="22" spans="3:6" ht="15" customHeight="1">
      <c r="C22" s="22" t="s">
        <v>184</v>
      </c>
      <c r="D22" s="23" t="s">
        <v>126</v>
      </c>
      <c r="E22" s="23" t="s">
        <v>126</v>
      </c>
      <c r="F22" s="23" t="s">
        <v>126</v>
      </c>
    </row>
    <row r="23" spans="3:6" ht="15" customHeight="1">
      <c r="C23" s="22" t="s">
        <v>185</v>
      </c>
      <c r="D23" s="23" t="s">
        <v>29</v>
      </c>
      <c r="E23" s="23" t="s">
        <v>29</v>
      </c>
      <c r="F23" s="23" t="s">
        <v>29</v>
      </c>
    </row>
    <row r="24" spans="3:6" ht="15" customHeight="1">
      <c r="C24" s="22" t="s">
        <v>186</v>
      </c>
      <c r="D24" s="23" t="s">
        <v>29</v>
      </c>
      <c r="E24" s="23" t="s">
        <v>29</v>
      </c>
      <c r="F24" s="23" t="s">
        <v>29</v>
      </c>
    </row>
    <row r="25" spans="3:6" ht="15" customHeight="1">
      <c r="C25" s="22" t="s">
        <v>187</v>
      </c>
      <c r="D25" s="23" t="s">
        <v>29</v>
      </c>
      <c r="E25" s="23" t="s">
        <v>29</v>
      </c>
      <c r="F25" s="23" t="s">
        <v>29</v>
      </c>
    </row>
    <row r="26" spans="3:6" ht="15" customHeight="1">
      <c r="C26" s="22" t="s">
        <v>188</v>
      </c>
      <c r="D26" s="23" t="s">
        <v>247</v>
      </c>
      <c r="E26" s="23" t="s">
        <v>247</v>
      </c>
      <c r="F26" s="23" t="s">
        <v>247</v>
      </c>
    </row>
    <row r="27" spans="3:6" ht="15" customHeight="1">
      <c r="C27" s="22" t="s">
        <v>190</v>
      </c>
      <c r="D27" s="25" t="s">
        <v>248</v>
      </c>
      <c r="E27" s="25" t="s">
        <v>248</v>
      </c>
      <c r="F27" s="25" t="s">
        <v>248</v>
      </c>
    </row>
    <row r="28" spans="3:6" ht="15" customHeight="1">
      <c r="C28" s="22" t="s">
        <v>192</v>
      </c>
      <c r="D28" s="23" t="s">
        <v>193</v>
      </c>
      <c r="E28" s="23" t="s">
        <v>193</v>
      </c>
      <c r="F28" s="23" t="s">
        <v>193</v>
      </c>
    </row>
    <row r="29" spans="3:6" ht="15" customHeight="1" thickBot="1">
      <c r="C29" s="26" t="s">
        <v>194</v>
      </c>
      <c r="D29" s="29" t="s">
        <v>249</v>
      </c>
      <c r="E29" s="29" t="s">
        <v>249</v>
      </c>
      <c r="F29" s="29" t="s">
        <v>249</v>
      </c>
    </row>
    <row r="30" spans="3:6" ht="15" customHeight="1"/>
  </sheetData>
  <sheetProtection algorithmName="SHA-512" hashValue="Gg1mC29SOIgPTgq3W1weBRE+uukEni61iqh6P6uUourzVu4Q8M8abKVdJvwkrJxmc+pTMwt2gzFEWswpDDDOpA==" saltValue="lPGfVn4Fn10rq7cC4021eg==" spinCount="100000" sheet="1" objects="1" scenarios="1"/>
  <hyperlinks>
    <hyperlink ref="A2" location="Oversikt!A1" display="tilbake " xr:uid="{00000000-0004-0000-0800-000000000000}"/>
  </hyperlink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EC51807154AD0B4BBC82B1F732061D8E" ma:contentTypeVersion="10" ma:contentTypeDescription="Opprett et nytt dokument." ma:contentTypeScope="" ma:versionID="4fdefdb60ae4f881f3a1f6b158a68ca5">
  <xsd:schema xmlns:xsd="http://www.w3.org/2001/XMLSchema" xmlns:xs="http://www.w3.org/2001/XMLSchema" xmlns:p="http://schemas.microsoft.com/office/2006/metadata/properties" xmlns:ns3="85708b9b-2a25-4a29-9251-64f7041ca9fe" targetNamespace="http://schemas.microsoft.com/office/2006/metadata/properties" ma:root="true" ma:fieldsID="90378a3a40ba40c8caa32a86505e5441" ns3:_="">
    <xsd:import namespace="85708b9b-2a25-4a29-9251-64f7041ca9f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AutoKeyPoints" minOccurs="0"/>
                <xsd:element ref="ns3:MediaServiceKeyPoints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708b9b-2a25-4a29-9251-64f7041ca9f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0A91A88-F1A5-4231-BD10-CF95637553A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587501C-151D-4750-8418-C9597DF5DC57}">
  <ds:schemaRefs>
    <ds:schemaRef ds:uri="85708b9b-2a25-4a29-9251-64f7041ca9fe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8D38CB3C-6370-40C5-9539-2777366383A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5708b9b-2a25-4a29-9251-64f7041ca9f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50</vt:i4>
      </vt:variant>
      <vt:variant>
        <vt:lpstr>Navngitte områder</vt:lpstr>
      </vt:variant>
      <vt:variant>
        <vt:i4>1</vt:i4>
      </vt:variant>
    </vt:vector>
  </HeadingPairs>
  <TitlesOfParts>
    <vt:vector size="51" baseType="lpstr">
      <vt:lpstr>Oversikt</vt:lpstr>
      <vt:lpstr>Kamera</vt:lpstr>
      <vt:lpstr>SL12B</vt:lpstr>
      <vt:lpstr>SL12b-4G</vt:lpstr>
      <vt:lpstr>SL16</vt:lpstr>
      <vt:lpstr>SL25-Sølv</vt:lpstr>
      <vt:lpstr>SL25-Gull</vt:lpstr>
      <vt:lpstr>SL25-Sort</vt:lpstr>
      <vt:lpstr>SL14</vt:lpstr>
      <vt:lpstr>SL22-Hvit</vt:lpstr>
      <vt:lpstr>SL22-Sort</vt:lpstr>
      <vt:lpstr>Smile Fall</vt:lpstr>
      <vt:lpstr>Safemate Three</vt:lpstr>
      <vt:lpstr>Safemate Watch one</vt:lpstr>
      <vt:lpstr>Safemate two</vt:lpstr>
      <vt:lpstr>NPU</vt:lpstr>
      <vt:lpstr>Evondos</vt:lpstr>
      <vt:lpstr>Medido</vt:lpstr>
      <vt:lpstr>Pilly</vt:lpstr>
      <vt:lpstr>Anonymisering</vt:lpstr>
      <vt:lpstr>Kamera Axis P3245</vt:lpstr>
      <vt:lpstr>Mikrofon P3245</vt:lpstr>
      <vt:lpstr>Takk_veggfeste kamera</vt:lpstr>
      <vt:lpstr>Armbånd</vt:lpstr>
      <vt:lpstr>Snor</vt:lpstr>
      <vt:lpstr>EPI alarm</vt:lpstr>
      <vt:lpstr>Oppstart pakke dignio</vt:lpstr>
      <vt:lpstr>Dosecan</vt:lpstr>
      <vt:lpstr>PUS &amp; PULL</vt:lpstr>
      <vt:lpstr>INKA</vt:lpstr>
      <vt:lpstr>PUSH</vt:lpstr>
      <vt:lpstr>Voice</vt:lpstr>
      <vt:lpstr>PHKamera</vt:lpstr>
      <vt:lpstr>Vibby OAK Fallsensor</vt:lpstr>
      <vt:lpstr>Bevegelse sensor</vt:lpstr>
      <vt:lpstr>Erstaningssensor seng</vt:lpstr>
      <vt:lpstr>Snortrekk</vt:lpstr>
      <vt:lpstr>SafeMate</vt:lpstr>
      <vt:lpstr>Dekor Fugl</vt:lpstr>
      <vt:lpstr>PIR2</vt:lpstr>
      <vt:lpstr>SafeMotion</vt:lpstr>
      <vt:lpstr>Bed sensor</vt:lpstr>
      <vt:lpstr>E-lås</vt:lpstr>
      <vt:lpstr>Neat Novo</vt:lpstr>
      <vt:lpstr>SMILE</vt:lpstr>
      <vt:lpstr>EPA</vt:lpstr>
      <vt:lpstr>Ark1</vt:lpstr>
      <vt:lpstr>Dør alarm</vt:lpstr>
      <vt:lpstr>UDAT</vt:lpstr>
      <vt:lpstr>SensorMATE</vt:lpstr>
      <vt:lpstr>Oversikt!Utskriftsområde</vt:lpstr>
    </vt:vector>
  </TitlesOfParts>
  <Company>Telenor ASA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Silje Skeie Stray</dc:creator>
  <cp:lastModifiedBy>Silje Skeie Stray</cp:lastModifiedBy>
  <cp:lastPrinted>2020-03-10T14:50:58Z</cp:lastPrinted>
  <dcterms:created xsi:type="dcterms:W3CDTF">2017-11-07T13:45:55Z</dcterms:created>
  <dcterms:modified xsi:type="dcterms:W3CDTF">2020-09-07T13:00:10Z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0x010100EC51807154AD0B4BBC82B1F732061D8E</vt:lpwstr>
  </property>
</Properties>
</file>